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r5.sharepoint.com/sites/BoAMechelen/Gedeelde documenten/General/3. Takken &amp; bladeren (zichtbare werking)/kinderen &amp; gezinnen/ouders/"/>
    </mc:Choice>
  </mc:AlternateContent>
  <xr:revisionPtr revIDLastSave="2" documentId="8_{6C0E600B-12A1-4488-8548-CC8DE4372BA5}" xr6:coauthVersionLast="47" xr6:coauthVersionMax="47" xr10:uidLastSave="{00E50E8E-6181-41C1-BB9F-B96D9C16935A}"/>
  <bookViews>
    <workbookView xWindow="-120" yWindow="-120" windowWidth="29040" windowHeight="15720" activeTab="1" xr2:uid="{F033CCEE-D6C2-45AC-A58F-415F980F264B}"/>
  </bookViews>
  <sheets>
    <sheet name="Voorschoolse opvang" sheetId="1" r:id="rId1"/>
    <sheet name="Woensdagnamiddag" sheetId="3" r:id="rId2"/>
    <sheet name="Naschoolse opvang" sheetId="2" r:id="rId3"/>
    <sheet name="Totaal per week" sheetId="4" r:id="rId4"/>
    <sheet name="Fiscaal voordeel" sheetId="6" r:id="rId5"/>
    <sheet name="Gegevensvalidatie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3" l="1"/>
  <c r="B4" i="6"/>
  <c r="B4" i="4"/>
  <c r="B4" i="2"/>
  <c r="C26" i="6"/>
  <c r="C25" i="6"/>
  <c r="C22" i="6"/>
  <c r="C21" i="6"/>
  <c r="C13" i="6"/>
  <c r="H30" i="2"/>
  <c r="G30" i="2"/>
  <c r="F30" i="2"/>
  <c r="E30" i="2"/>
  <c r="D30" i="2"/>
  <c r="C30" i="2"/>
  <c r="B30" i="2"/>
  <c r="H29" i="2"/>
  <c r="G29" i="2"/>
  <c r="F29" i="2"/>
  <c r="E29" i="2"/>
  <c r="D29" i="2"/>
  <c r="C29" i="2"/>
  <c r="B29" i="2"/>
  <c r="H25" i="2"/>
  <c r="G25" i="2"/>
  <c r="F25" i="2"/>
  <c r="E25" i="2"/>
  <c r="D25" i="2"/>
  <c r="C25" i="2"/>
  <c r="B25" i="2"/>
  <c r="H24" i="2"/>
  <c r="G24" i="2"/>
  <c r="F24" i="2"/>
  <c r="E24" i="2"/>
  <c r="D24" i="2"/>
  <c r="C24" i="2"/>
  <c r="B24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B10" i="3"/>
  <c r="B9" i="3"/>
  <c r="E10" i="3"/>
  <c r="E9" i="3"/>
  <c r="B15" i="3"/>
  <c r="C15" i="3"/>
  <c r="B14" i="3"/>
  <c r="C14" i="3"/>
  <c r="G15" i="3"/>
  <c r="F15" i="3"/>
  <c r="E15" i="3"/>
  <c r="D15" i="3"/>
  <c r="G14" i="3"/>
  <c r="F14" i="3"/>
  <c r="E14" i="3"/>
  <c r="D14" i="3"/>
  <c r="F10" i="3"/>
  <c r="G10" i="3"/>
  <c r="H10" i="3"/>
  <c r="F9" i="3"/>
  <c r="G9" i="3"/>
  <c r="H9" i="3"/>
  <c r="D9" i="3"/>
  <c r="C9" i="3"/>
  <c r="D10" i="3"/>
  <c r="C10" i="3"/>
  <c r="B9" i="1"/>
  <c r="D19" i="1"/>
  <c r="C9" i="1"/>
  <c r="D30" i="1"/>
  <c r="C30" i="1"/>
  <c r="B30" i="1"/>
  <c r="D29" i="1"/>
  <c r="C29" i="1"/>
  <c r="B29" i="1"/>
  <c r="E29" i="1" s="1"/>
  <c r="G29" i="1" s="1"/>
  <c r="B25" i="6" s="1"/>
  <c r="D25" i="6" s="1"/>
  <c r="E25" i="6" s="1"/>
  <c r="D25" i="1"/>
  <c r="C25" i="1"/>
  <c r="B25" i="1"/>
  <c r="D24" i="1"/>
  <c r="C24" i="1"/>
  <c r="B24" i="1"/>
  <c r="E24" i="1" s="1"/>
  <c r="G24" i="1" s="1"/>
  <c r="B21" i="6" s="1"/>
  <c r="D20" i="1"/>
  <c r="C20" i="1"/>
  <c r="B20" i="1"/>
  <c r="C19" i="1"/>
  <c r="B19" i="1"/>
  <c r="D15" i="1"/>
  <c r="C15" i="1"/>
  <c r="B15" i="1"/>
  <c r="D14" i="1"/>
  <c r="C14" i="1"/>
  <c r="B14" i="1"/>
  <c r="D9" i="1"/>
  <c r="B10" i="1"/>
  <c r="C10" i="1"/>
  <c r="D10" i="1"/>
  <c r="E30" i="1" l="1"/>
  <c r="G30" i="1" s="1"/>
  <c r="B26" i="6" s="1"/>
  <c r="D26" i="6" s="1"/>
  <c r="E26" i="6" s="1"/>
  <c r="E15" i="1"/>
  <c r="G15" i="1" s="1"/>
  <c r="B13" i="6" s="1"/>
  <c r="D13" i="6" s="1"/>
  <c r="E13" i="6" s="1"/>
  <c r="E19" i="1"/>
  <c r="G19" i="1" s="1"/>
  <c r="B16" i="6" s="1"/>
  <c r="E20" i="1"/>
  <c r="G20" i="1" s="1"/>
  <c r="B17" i="6" s="1"/>
  <c r="D21" i="6"/>
  <c r="E21" i="6" s="1"/>
  <c r="I10" i="3"/>
  <c r="J10" i="3" s="1"/>
  <c r="C17" i="6" s="1"/>
  <c r="I9" i="3"/>
  <c r="J9" i="3" s="1"/>
  <c r="C16" i="6" s="1"/>
  <c r="E10" i="1"/>
  <c r="F10" i="1" s="1"/>
  <c r="E9" i="1"/>
  <c r="F9" i="1" s="1"/>
  <c r="E14" i="1"/>
  <c r="G14" i="1" s="1"/>
  <c r="B12" i="6" s="1"/>
  <c r="E25" i="1"/>
  <c r="G25" i="1" s="1"/>
  <c r="B22" i="6" s="1"/>
  <c r="D22" i="6" s="1"/>
  <c r="E22" i="6" s="1"/>
  <c r="I20" i="2"/>
  <c r="K20" i="2" s="1"/>
  <c r="I15" i="2"/>
  <c r="K15" i="2" s="1"/>
  <c r="I25" i="2"/>
  <c r="K25" i="2" s="1"/>
  <c r="I30" i="2"/>
  <c r="K30" i="2" s="1"/>
  <c r="I14" i="2"/>
  <c r="K14" i="2" s="1"/>
  <c r="C12" i="6" s="1"/>
  <c r="I29" i="2"/>
  <c r="K29" i="2" s="1"/>
  <c r="I19" i="2"/>
  <c r="K19" i="2" s="1"/>
  <c r="I24" i="2"/>
  <c r="K24" i="2" s="1"/>
  <c r="I10" i="2"/>
  <c r="I9" i="2"/>
  <c r="H15" i="3"/>
  <c r="H19" i="3" s="1"/>
  <c r="H22" i="3" s="1"/>
  <c r="C9" i="4" s="1"/>
  <c r="H14" i="3"/>
  <c r="H17" i="3" s="1"/>
  <c r="H21" i="3" s="1"/>
  <c r="C8" i="4" s="1"/>
  <c r="F24" i="1"/>
  <c r="F29" i="1"/>
  <c r="F15" i="1"/>
  <c r="D12" i="6" l="1"/>
  <c r="E12" i="6" s="1"/>
  <c r="F30" i="1"/>
  <c r="F14" i="1"/>
  <c r="F19" i="1"/>
  <c r="D16" i="6"/>
  <c r="E16" i="6" s="1"/>
  <c r="D17" i="6"/>
  <c r="E17" i="6" s="1"/>
  <c r="F20" i="1"/>
  <c r="F25" i="1"/>
  <c r="G35" i="1"/>
  <c r="E35" i="1" s="1"/>
  <c r="E39" i="1" s="1"/>
  <c r="B9" i="4" s="1"/>
  <c r="G10" i="1"/>
  <c r="B9" i="6" s="1"/>
  <c r="G9" i="1"/>
  <c r="B8" i="6" s="1"/>
  <c r="G33" i="1"/>
  <c r="E33" i="1" s="1"/>
  <c r="E38" i="1" s="1"/>
  <c r="B8" i="4" s="1"/>
  <c r="J10" i="2"/>
  <c r="K10" i="2"/>
  <c r="J34" i="2"/>
  <c r="I34" i="2" s="1"/>
  <c r="I37" i="2" s="1"/>
  <c r="D9" i="4" s="1"/>
  <c r="J9" i="2"/>
  <c r="J32" i="2"/>
  <c r="I32" i="2" s="1"/>
  <c r="I36" i="2" s="1"/>
  <c r="D8" i="4" s="1"/>
  <c r="K9" i="2"/>
  <c r="C8" i="6" s="1"/>
  <c r="J29" i="2"/>
  <c r="J30" i="2"/>
  <c r="D8" i="6" l="1"/>
  <c r="E8" i="6" s="1"/>
  <c r="D28" i="6" s="1"/>
  <c r="D32" i="6" s="1"/>
  <c r="C9" i="6"/>
  <c r="D9" i="6" s="1"/>
  <c r="E9" i="6" s="1"/>
  <c r="D30" i="6" s="1"/>
  <c r="D34" i="6" s="1"/>
  <c r="L10" i="2"/>
  <c r="E8" i="4"/>
  <c r="E9" i="4"/>
</calcChain>
</file>

<file path=xl/sharedStrings.xml><?xml version="1.0" encoding="utf-8"?>
<sst xmlns="http://schemas.openxmlformats.org/spreadsheetml/2006/main" count="178" uniqueCount="59">
  <si>
    <t>Prijsberekening vooropvang</t>
  </si>
  <si>
    <t>Maandag</t>
  </si>
  <si>
    <t>7u - 7u30</t>
  </si>
  <si>
    <t>7u30 - 8u</t>
  </si>
  <si>
    <t>8u-8u30</t>
  </si>
  <si>
    <t>dagtotaal voorschoolse opvang</t>
  </si>
  <si>
    <t>sociaal tarief</t>
  </si>
  <si>
    <t>Basis</t>
  </si>
  <si>
    <t>Dinsdag</t>
  </si>
  <si>
    <t>Woensdag</t>
  </si>
  <si>
    <t>basis</t>
  </si>
  <si>
    <t>Donderdag</t>
  </si>
  <si>
    <t>Vrijdag</t>
  </si>
  <si>
    <t>aantal kinderen</t>
  </si>
  <si>
    <t>Weektotaal voorschoolse opvang 
(sociaal tarief)</t>
  </si>
  <si>
    <t>Weektotaal voorschoolse opvang 
(basis)</t>
  </si>
  <si>
    <t>Prijsberekening woensdagnamiddag</t>
  </si>
  <si>
    <t>Woensdagnamiddag 
(12u-15u)</t>
  </si>
  <si>
    <r>
      <t xml:space="preserve">Forfaitaire kost
</t>
    </r>
    <r>
      <rPr>
        <sz val="9"/>
        <color theme="1"/>
        <rFont val="Aptos Narrow"/>
        <family val="2"/>
        <scheme val="minor"/>
      </rPr>
      <t>(1u of minder aanwezig)</t>
    </r>
  </si>
  <si>
    <t>12u-12u30</t>
  </si>
  <si>
    <t>12u30-13u</t>
  </si>
  <si>
    <t>13u-13u30</t>
  </si>
  <si>
    <t>13u30-14u</t>
  </si>
  <si>
    <t>14u-14u30</t>
  </si>
  <si>
    <t>14u30-15u</t>
  </si>
  <si>
    <t>Fiscaal voordeel
 per dag per kind</t>
  </si>
  <si>
    <t>Woensdagnamiddag 
(15u-18u)</t>
  </si>
  <si>
    <t>15u-15u30</t>
  </si>
  <si>
    <t>15u30-16u</t>
  </si>
  <si>
    <t>16u-16u30</t>
  </si>
  <si>
    <t>16u30-17u</t>
  </si>
  <si>
    <t>17u-17u30</t>
  </si>
  <si>
    <t>17u30-18u</t>
  </si>
  <si>
    <t>aantal kinderen:</t>
  </si>
  <si>
    <t>Totaal
sociaal tarief</t>
  </si>
  <si>
    <t>Totaal
basis</t>
  </si>
  <si>
    <t>Prijsberekening naschoolse opvang</t>
  </si>
  <si>
    <t>dagtotaal</t>
  </si>
  <si>
    <t>Weektotaal per gezien</t>
  </si>
  <si>
    <t>Vooropvang</t>
  </si>
  <si>
    <t xml:space="preserve">woensdagnamiddag </t>
  </si>
  <si>
    <t>Naopvang</t>
  </si>
  <si>
    <t>Weektotaal per gezin</t>
  </si>
  <si>
    <t>Fiscaal voordeel per week</t>
  </si>
  <si>
    <t>Dagtotaal per kind</t>
  </si>
  <si>
    <t>Max € 16,90 per kind</t>
  </si>
  <si>
    <t>Weektotaal per kind</t>
  </si>
  <si>
    <t>Namiddag</t>
  </si>
  <si>
    <t>Weektotaal per kind 
sociaal tarief</t>
  </si>
  <si>
    <t>Aantal kinderen:</t>
  </si>
  <si>
    <t>Weektotaal per kind
basis</t>
  </si>
  <si>
    <t>Weektotaal gezin 
sociaal tarief</t>
  </si>
  <si>
    <t>Weektotaal gezin
basis</t>
  </si>
  <si>
    <t xml:space="preserve">Fiscaal voordeel
per kind </t>
  </si>
  <si>
    <t>Fiscaal
voordeel per kind</t>
  </si>
  <si>
    <t>Administratiebijdrage
per schooljaar
sociaal tarief 
(per gezin)</t>
  </si>
  <si>
    <t>Administratiebijdrage
per schooljaar 
basis (per gezin)</t>
  </si>
  <si>
    <t>Week:</t>
  </si>
  <si>
    <t>Totaal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</si>
</sst>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813]\ * #,##0.00_ ;_ [$€-813]\ * \-#,##0.00_ ;_ [$€-813]\ * &quot;-&quot;??_ ;_ @_ 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7" tint="-0.499984740745262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6" tint="-0.249977111117893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1"/>
      <color rgb="FF00B050"/>
      <name val="Aptos Narrow"/>
      <family val="2"/>
      <scheme val="minor"/>
    </font>
    <font>
      <sz val="11"/>
      <color rgb="FF0070C0"/>
      <name val="Aptos Narrow"/>
      <family val="2"/>
      <scheme val="minor"/>
    </font>
    <font>
      <i/>
      <sz val="11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5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44" fontId="0" fillId="0" borderId="0" xfId="0" applyNumberFormat="1"/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44" fontId="0" fillId="0" borderId="0" xfId="1" applyFont="1" applyFill="1"/>
    <xf numFmtId="44" fontId="0" fillId="0" borderId="1" xfId="1" applyFont="1" applyBorder="1" applyAlignment="1">
      <alignment horizontal="center" vertical="center"/>
    </xf>
    <xf numFmtId="44" fontId="2" fillId="0" borderId="0" xfId="0" applyNumberFormat="1" applyFont="1"/>
    <xf numFmtId="0" fontId="7" fillId="0" borderId="0" xfId="0" applyFont="1"/>
    <xf numFmtId="44" fontId="7" fillId="0" borderId="0" xfId="0" applyNumberFormat="1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44" fontId="0" fillId="0" borderId="0" xfId="1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44" fontId="4" fillId="0" borderId="0" xfId="1" applyFont="1" applyFill="1" applyBorder="1" applyAlignment="1">
      <alignment horizontal="center"/>
    </xf>
    <xf numFmtId="44" fontId="0" fillId="0" borderId="0" xfId="1" applyFont="1" applyFill="1" applyBorder="1"/>
    <xf numFmtId="44" fontId="4" fillId="0" borderId="0" xfId="1" applyFont="1" applyFill="1" applyBorder="1"/>
    <xf numFmtId="44" fontId="1" fillId="0" borderId="1" xfId="1" applyFont="1" applyBorder="1" applyAlignment="1">
      <alignment horizontal="center" vertical="center"/>
    </xf>
    <xf numFmtId="44" fontId="1" fillId="0" borderId="0" xfId="1" applyFont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44" fontId="11" fillId="0" borderId="0" xfId="1" applyFont="1"/>
    <xf numFmtId="44" fontId="1" fillId="0" borderId="8" xfId="1" applyFont="1" applyBorder="1" applyAlignment="1">
      <alignment horizontal="center" vertical="center"/>
    </xf>
    <xf numFmtId="44" fontId="11" fillId="0" borderId="1" xfId="1" applyFont="1" applyBorder="1" applyAlignment="1" applyProtection="1">
      <alignment horizontal="center" vertical="center"/>
      <protection locked="0"/>
    </xf>
    <xf numFmtId="44" fontId="1" fillId="0" borderId="1" xfId="1" applyFont="1" applyBorder="1" applyAlignment="1" applyProtection="1">
      <alignment horizontal="center" vertical="center"/>
    </xf>
    <xf numFmtId="44" fontId="0" fillId="0" borderId="6" xfId="1" applyFont="1" applyBorder="1" applyAlignment="1" applyProtection="1">
      <alignment horizontal="center" vertical="center"/>
    </xf>
    <xf numFmtId="44" fontId="1" fillId="0" borderId="8" xfId="1" applyFont="1" applyBorder="1" applyAlignment="1" applyProtection="1">
      <alignment horizontal="center" vertical="center"/>
    </xf>
    <xf numFmtId="44" fontId="0" fillId="0" borderId="0" xfId="1" applyFont="1" applyProtection="1"/>
    <xf numFmtId="44" fontId="0" fillId="4" borderId="6" xfId="1" applyFont="1" applyFill="1" applyBorder="1" applyAlignment="1" applyProtection="1">
      <alignment horizontal="center" vertical="center"/>
    </xf>
    <xf numFmtId="44" fontId="1" fillId="0" borderId="0" xfId="1" applyFont="1" applyBorder="1" applyAlignment="1" applyProtection="1">
      <alignment horizontal="center" vertical="center"/>
    </xf>
    <xf numFmtId="44" fontId="0" fillId="0" borderId="0" xfId="1" applyFont="1" applyBorder="1" applyAlignment="1" applyProtection="1">
      <alignment horizontal="center" vertical="center"/>
    </xf>
    <xf numFmtId="164" fontId="0" fillId="0" borderId="0" xfId="1" applyNumberFormat="1" applyFont="1" applyProtection="1"/>
    <xf numFmtId="0" fontId="6" fillId="3" borderId="2" xfId="0" applyFont="1" applyFill="1" applyBorder="1" applyAlignment="1">
      <alignment horizontal="center" vertical="center" wrapText="1"/>
    </xf>
    <xf numFmtId="44" fontId="0" fillId="0" borderId="1" xfId="1" applyFont="1" applyBorder="1" applyAlignment="1" applyProtection="1">
      <alignment horizontal="center" vertical="center"/>
    </xf>
    <xf numFmtId="44" fontId="0" fillId="0" borderId="8" xfId="1" applyFont="1" applyBorder="1" applyAlignment="1" applyProtection="1">
      <alignment horizontal="center" vertical="center"/>
    </xf>
    <xf numFmtId="0" fontId="1" fillId="0" borderId="8" xfId="1" applyNumberFormat="1" applyFont="1" applyBorder="1" applyAlignment="1" applyProtection="1">
      <alignment horizontal="center" vertical="center"/>
    </xf>
    <xf numFmtId="44" fontId="11" fillId="0" borderId="14" xfId="1" applyFont="1" applyBorder="1" applyAlignment="1" applyProtection="1">
      <alignment horizontal="center" vertical="center"/>
      <protection locked="0"/>
    </xf>
    <xf numFmtId="44" fontId="8" fillId="0" borderId="0" xfId="0" applyNumberFormat="1" applyFont="1" applyAlignment="1">
      <alignment horizontal="center" vertical="center"/>
    </xf>
    <xf numFmtId="44" fontId="13" fillId="0" borderId="0" xfId="1" applyFont="1" applyFill="1" applyProtection="1"/>
    <xf numFmtId="0" fontId="3" fillId="0" borderId="0" xfId="0" applyFont="1" applyAlignment="1">
      <alignment horizontal="center"/>
    </xf>
    <xf numFmtId="44" fontId="11" fillId="4" borderId="1" xfId="1" applyFont="1" applyFill="1" applyBorder="1" applyAlignment="1" applyProtection="1">
      <alignment horizontal="center" vertical="center"/>
    </xf>
    <xf numFmtId="44" fontId="17" fillId="0" borderId="0" xfId="1" applyFont="1" applyAlignment="1" applyProtection="1">
      <alignment horizontal="center" vertical="center"/>
    </xf>
    <xf numFmtId="44" fontId="0" fillId="0" borderId="0" xfId="1" applyFont="1" applyAlignment="1" applyProtection="1">
      <alignment horizontal="center" vertical="center"/>
    </xf>
    <xf numFmtId="44" fontId="0" fillId="0" borderId="0" xfId="1" applyFont="1" applyAlignment="1" applyProtection="1">
      <alignment vertical="center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15" fillId="0" borderId="8" xfId="0" applyNumberFormat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4" fontId="15" fillId="0" borderId="0" xfId="0" applyNumberFormat="1" applyFont="1" applyAlignment="1">
      <alignment horizontal="center" vertical="center"/>
    </xf>
    <xf numFmtId="44" fontId="1" fillId="0" borderId="0" xfId="1" applyFont="1" applyFill="1" applyBorder="1" applyAlignment="1">
      <alignment horizontal="center" vertical="center"/>
    </xf>
    <xf numFmtId="44" fontId="0" fillId="0" borderId="0" xfId="1" applyFont="1" applyFill="1" applyAlignment="1">
      <alignment horizontal="center" vertical="center"/>
    </xf>
    <xf numFmtId="44" fontId="0" fillId="0" borderId="0" xfId="1" applyFont="1" applyFill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44" fontId="8" fillId="0" borderId="6" xfId="1" applyFont="1" applyFill="1" applyBorder="1" applyAlignment="1">
      <alignment horizontal="center" vertical="center"/>
    </xf>
    <xf numFmtId="44" fontId="17" fillId="0" borderId="9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4" fontId="17" fillId="0" borderId="0" xfId="0" applyNumberFormat="1" applyFont="1" applyAlignment="1">
      <alignment horizontal="center" vertical="center"/>
    </xf>
    <xf numFmtId="0" fontId="12" fillId="0" borderId="0" xfId="0" applyFont="1"/>
    <xf numFmtId="44" fontId="14" fillId="0" borderId="0" xfId="1" applyFont="1" applyFill="1" applyProtection="1"/>
    <xf numFmtId="44" fontId="10" fillId="0" borderId="0" xfId="1" applyFont="1" applyFill="1" applyAlignment="1" applyProtection="1">
      <alignment horizontal="center" vertical="center"/>
    </xf>
    <xf numFmtId="44" fontId="12" fillId="0" borderId="0" xfId="1" applyFont="1" applyFill="1" applyProtection="1"/>
    <xf numFmtId="44" fontId="11" fillId="0" borderId="0" xfId="1" applyFont="1" applyProtection="1"/>
    <xf numFmtId="44" fontId="16" fillId="0" borderId="0" xfId="1" applyFont="1" applyProtection="1"/>
    <xf numFmtId="0" fontId="2" fillId="0" borderId="0" xfId="0" applyFont="1" applyAlignment="1">
      <alignment horizontal="center" vertical="center"/>
    </xf>
    <xf numFmtId="44" fontId="16" fillId="0" borderId="0" xfId="1" applyFont="1"/>
    <xf numFmtId="44" fontId="8" fillId="0" borderId="0" xfId="1" applyFont="1"/>
    <xf numFmtId="44" fontId="17" fillId="0" borderId="0" xfId="1" applyFont="1"/>
    <xf numFmtId="44" fontId="9" fillId="0" borderId="6" xfId="1" applyFont="1" applyFill="1" applyBorder="1" applyAlignment="1">
      <alignment horizontal="center" vertical="center"/>
    </xf>
    <xf numFmtId="44" fontId="9" fillId="0" borderId="9" xfId="1" applyFont="1" applyFill="1" applyBorder="1" applyAlignment="1">
      <alignment horizontal="center" vertical="center"/>
    </xf>
    <xf numFmtId="44" fontId="15" fillId="0" borderId="6" xfId="1" applyFont="1" applyFill="1" applyBorder="1" applyAlignment="1">
      <alignment horizontal="center" vertical="center"/>
    </xf>
    <xf numFmtId="44" fontId="15" fillId="0" borderId="9" xfId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44" fontId="8" fillId="0" borderId="11" xfId="0" applyNumberFormat="1" applyFont="1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17" fillId="0" borderId="12" xfId="0" applyFont="1" applyBorder="1" applyAlignment="1">
      <alignment horizontal="center" wrapText="1"/>
    </xf>
    <xf numFmtId="44" fontId="17" fillId="0" borderId="1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5" borderId="17" xfId="0" applyFill="1" applyBorder="1" applyAlignment="1">
      <alignment horizontal="center" wrapText="1"/>
    </xf>
    <xf numFmtId="0" fontId="0" fillId="4" borderId="5" xfId="0" applyFill="1" applyBorder="1" applyAlignment="1">
      <alignment vertical="center"/>
    </xf>
    <xf numFmtId="0" fontId="0" fillId="5" borderId="18" xfId="0" applyFill="1" applyBorder="1"/>
    <xf numFmtId="0" fontId="8" fillId="0" borderId="5" xfId="0" applyFont="1" applyBorder="1" applyAlignment="1">
      <alignment vertical="center"/>
    </xf>
    <xf numFmtId="44" fontId="11" fillId="5" borderId="18" xfId="0" applyNumberFormat="1" applyFont="1" applyFill="1" applyBorder="1"/>
    <xf numFmtId="0" fontId="17" fillId="0" borderId="7" xfId="0" applyFont="1" applyBorder="1" applyAlignment="1">
      <alignment vertical="center"/>
    </xf>
    <xf numFmtId="44" fontId="16" fillId="5" borderId="19" xfId="0" applyNumberFormat="1" applyFont="1" applyFill="1" applyBorder="1"/>
    <xf numFmtId="0" fontId="17" fillId="0" borderId="0" xfId="0" applyFont="1" applyAlignment="1">
      <alignment vertical="center"/>
    </xf>
    <xf numFmtId="0" fontId="13" fillId="0" borderId="0" xfId="0" applyFont="1"/>
    <xf numFmtId="0" fontId="0" fillId="4" borderId="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44" fontId="12" fillId="0" borderId="0" xfId="0" applyNumberFormat="1" applyFont="1"/>
    <xf numFmtId="0" fontId="20" fillId="0" borderId="0" xfId="0" applyFont="1" applyAlignment="1">
      <alignment horizontal="right"/>
    </xf>
    <xf numFmtId="14" fontId="21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4" fillId="0" borderId="0" xfId="0" applyFont="1"/>
    <xf numFmtId="44" fontId="12" fillId="0" borderId="0" xfId="0" applyNumberFormat="1" applyFont="1" applyAlignment="1">
      <alignment vertical="center"/>
    </xf>
    <xf numFmtId="44" fontId="12" fillId="0" borderId="0" xfId="0" applyNumberFormat="1" applyFont="1" applyAlignment="1">
      <alignment horizontal="center" vertical="center"/>
    </xf>
    <xf numFmtId="14" fontId="21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44" fontId="0" fillId="4" borderId="6" xfId="0" applyNumberFormat="1" applyFill="1" applyBorder="1" applyAlignment="1">
      <alignment horizontal="center" vertical="center"/>
    </xf>
    <xf numFmtId="44" fontId="0" fillId="0" borderId="18" xfId="0" applyNumberFormat="1" applyBorder="1" applyAlignment="1">
      <alignment horizontal="center" vertical="center"/>
    </xf>
    <xf numFmtId="44" fontId="0" fillId="0" borderId="6" xfId="0" applyNumberFormat="1" applyBorder="1"/>
    <xf numFmtId="44" fontId="11" fillId="0" borderId="18" xfId="0" applyNumberFormat="1" applyFont="1" applyBorder="1"/>
    <xf numFmtId="44" fontId="0" fillId="0" borderId="9" xfId="0" applyNumberFormat="1" applyBorder="1"/>
    <xf numFmtId="44" fontId="16" fillId="0" borderId="18" xfId="0" applyNumberFormat="1" applyFont="1" applyBorder="1"/>
    <xf numFmtId="0" fontId="0" fillId="0" borderId="18" xfId="0" applyBorder="1"/>
    <xf numFmtId="44" fontId="16" fillId="0" borderId="19" xfId="0" applyNumberFormat="1" applyFont="1" applyBorder="1"/>
    <xf numFmtId="44" fontId="10" fillId="0" borderId="0" xfId="0" applyNumberFormat="1" applyFont="1" applyAlignment="1">
      <alignment horizontal="center" vertical="center"/>
    </xf>
    <xf numFmtId="44" fontId="11" fillId="0" borderId="0" xfId="0" applyNumberFormat="1" applyFont="1" applyAlignment="1">
      <alignment vertical="center"/>
    </xf>
    <xf numFmtId="44" fontId="18" fillId="0" borderId="0" xfId="0" applyNumberFormat="1" applyFont="1" applyAlignment="1">
      <alignment vertical="center"/>
    </xf>
    <xf numFmtId="44" fontId="19" fillId="0" borderId="0" xfId="0" applyNumberFormat="1" applyFont="1" applyAlignment="1">
      <alignment horizontal="center" vertical="center"/>
    </xf>
    <xf numFmtId="44" fontId="10" fillId="0" borderId="0" xfId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44" fontId="12" fillId="0" borderId="0" xfId="1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Standaard" xfId="0" builtinId="0"/>
    <cellStyle name="Valuta" xfId="1" builtinId="4"/>
  </cellStyles>
  <dxfs count="5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0</xdr:row>
      <xdr:rowOff>38100</xdr:rowOff>
    </xdr:from>
    <xdr:to>
      <xdr:col>8</xdr:col>
      <xdr:colOff>307975</xdr:colOff>
      <xdr:row>5</xdr:row>
      <xdr:rowOff>60769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91137258-DA40-A7EC-6FB4-6C00A992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38100"/>
          <a:ext cx="3067050" cy="105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0</xdr:row>
      <xdr:rowOff>85725</xdr:rowOff>
    </xdr:from>
    <xdr:to>
      <xdr:col>6</xdr:col>
      <xdr:colOff>889000</xdr:colOff>
      <xdr:row>5</xdr:row>
      <xdr:rowOff>108394</xdr:rowOff>
    </xdr:to>
    <xdr:pic>
      <xdr:nvPicPr>
        <xdr:cNvPr id="3" name="Afbeelding 2" descr="Afbeelding met tekst&#10;&#10;Automatisch gegenereerde beschrijving">
          <a:extLst>
            <a:ext uri="{FF2B5EF4-FFF2-40B4-BE49-F238E27FC236}">
              <a16:creationId xmlns:a16="http://schemas.microsoft.com/office/drawing/2014/main" id="{7C085B48-B986-420E-83EA-9CA5DAB4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85725"/>
          <a:ext cx="3070225" cy="105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0</xdr:row>
      <xdr:rowOff>19050</xdr:rowOff>
    </xdr:from>
    <xdr:to>
      <xdr:col>7</xdr:col>
      <xdr:colOff>0</xdr:colOff>
      <xdr:row>5</xdr:row>
      <xdr:rowOff>117919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EAC3C5AB-AC04-429B-8B38-F3C41B3A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9050"/>
          <a:ext cx="3067050" cy="1127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0</xdr:row>
      <xdr:rowOff>66675</xdr:rowOff>
    </xdr:from>
    <xdr:to>
      <xdr:col>6</xdr:col>
      <xdr:colOff>793750</xdr:colOff>
      <xdr:row>5</xdr:row>
      <xdr:rowOff>89344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9CBFEA3F-513F-4F19-AA3A-FDD55ECA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6675"/>
          <a:ext cx="3070225" cy="105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0</xdr:row>
      <xdr:rowOff>104775</xdr:rowOff>
    </xdr:from>
    <xdr:to>
      <xdr:col>5</xdr:col>
      <xdr:colOff>679450</xdr:colOff>
      <xdr:row>5</xdr:row>
      <xdr:rowOff>127444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24B0FD20-506C-4376-A57B-F5CF321EC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04775"/>
          <a:ext cx="3070225" cy="105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75CED-A4D7-43E9-8EDD-C1ABDCBD252E}">
  <dimension ref="A2:N40"/>
  <sheetViews>
    <sheetView zoomScaleNormal="100" workbookViewId="0">
      <selection activeCell="B5" sqref="B5"/>
    </sheetView>
  </sheetViews>
  <sheetFormatPr defaultRowHeight="15" x14ac:dyDescent="0.25"/>
  <cols>
    <col min="1" max="1" width="18.140625" bestFit="1" customWidth="1"/>
    <col min="2" max="5" width="15.7109375" customWidth="1"/>
    <col min="6" max="6" width="7.85546875" bestFit="1" customWidth="1"/>
    <col min="7" max="7" width="15.7109375" customWidth="1"/>
    <col min="8" max="8" width="5.140625" customWidth="1"/>
    <col min="9" max="9" width="17.140625" customWidth="1"/>
    <col min="10" max="10" width="12.5703125" bestFit="1" customWidth="1"/>
    <col min="12" max="12" width="33" bestFit="1" customWidth="1"/>
    <col min="13" max="13" width="50.140625" customWidth="1"/>
  </cols>
  <sheetData>
    <row r="2" spans="1:14" ht="21" x14ac:dyDescent="0.35">
      <c r="B2" s="133" t="s">
        <v>0</v>
      </c>
      <c r="C2" s="133"/>
      <c r="D2" s="133"/>
    </row>
    <row r="4" spans="1:14" x14ac:dyDescent="0.25">
      <c r="A4" s="106" t="s">
        <v>57</v>
      </c>
      <c r="B4" s="114">
        <v>46225</v>
      </c>
    </row>
    <row r="6" spans="1:14" ht="21.75" customHeight="1" thickBot="1" x14ac:dyDescent="0.3">
      <c r="B6" s="134"/>
      <c r="C6" s="134"/>
      <c r="D6" s="134"/>
      <c r="E6" s="134"/>
      <c r="N6" s="32"/>
    </row>
    <row r="7" spans="1:14" ht="45" x14ac:dyDescent="0.25">
      <c r="A7" s="109" t="s">
        <v>1</v>
      </c>
      <c r="B7" s="92" t="s">
        <v>2</v>
      </c>
      <c r="C7" s="92" t="s">
        <v>3</v>
      </c>
      <c r="D7" s="92" t="s">
        <v>4</v>
      </c>
      <c r="E7" s="110" t="s">
        <v>5</v>
      </c>
      <c r="F7" s="2"/>
      <c r="G7" s="7" t="s">
        <v>53</v>
      </c>
      <c r="H7" s="7"/>
      <c r="N7" s="32"/>
    </row>
    <row r="8" spans="1:14" x14ac:dyDescent="0.25">
      <c r="A8" s="94"/>
      <c r="B8" s="28"/>
      <c r="C8" s="28"/>
      <c r="D8" s="28"/>
      <c r="E8" s="33"/>
      <c r="F8" s="6"/>
      <c r="G8" s="6"/>
      <c r="H8" s="6"/>
    </row>
    <row r="9" spans="1:14" x14ac:dyDescent="0.25">
      <c r="A9" s="96" t="s">
        <v>6</v>
      </c>
      <c r="B9" s="29" t="str">
        <f>IF(B8="sociaal tarief",0.75,"")</f>
        <v/>
      </c>
      <c r="C9" s="29" t="str">
        <f>IF(C8="sociaal tarief",0.75,"")</f>
        <v/>
      </c>
      <c r="D9" s="29" t="str">
        <f t="shared" ref="D9" si="0">IF(D8="sociaal tarief",0.75,"")</f>
        <v/>
      </c>
      <c r="E9" s="30">
        <f>SUM(B9:B9:D9)</f>
        <v>0</v>
      </c>
      <c r="F9" s="105">
        <f>E9</f>
        <v>0</v>
      </c>
      <c r="G9" s="74">
        <f>E9*0.45</f>
        <v>0</v>
      </c>
      <c r="I9" s="111"/>
      <c r="J9" s="71"/>
    </row>
    <row r="10" spans="1:14" ht="15.75" thickBot="1" x14ac:dyDescent="0.3">
      <c r="A10" s="98" t="s">
        <v>7</v>
      </c>
      <c r="B10" s="31" t="str">
        <f>IF(B8="basis",1.5,"")</f>
        <v/>
      </c>
      <c r="C10" s="31" t="str">
        <f>IF(C8="basis",1.5,"")</f>
        <v/>
      </c>
      <c r="D10" s="31" t="str">
        <f t="shared" ref="D10" si="1">IF(D8="basis",1.5,"")</f>
        <v/>
      </c>
      <c r="E10" s="30">
        <f>SUM(B10:B10:D10)</f>
        <v>0</v>
      </c>
      <c r="F10" s="105">
        <f>E10</f>
        <v>0</v>
      </c>
      <c r="G10" s="75">
        <f>E10*0.45</f>
        <v>0</v>
      </c>
      <c r="H10" s="32"/>
      <c r="I10" s="101"/>
      <c r="J10" s="43"/>
    </row>
    <row r="11" spans="1:14" ht="15" customHeight="1" thickBot="1" x14ac:dyDescent="0.3">
      <c r="B11" s="34"/>
      <c r="C11" s="34"/>
      <c r="D11" s="34"/>
      <c r="E11" s="35"/>
      <c r="F11" s="70"/>
    </row>
    <row r="12" spans="1:14" ht="45" x14ac:dyDescent="0.25">
      <c r="A12" s="109" t="s">
        <v>8</v>
      </c>
      <c r="B12" s="92" t="s">
        <v>2</v>
      </c>
      <c r="C12" s="92" t="s">
        <v>3</v>
      </c>
      <c r="D12" s="92" t="s">
        <v>4</v>
      </c>
      <c r="E12" s="110" t="s">
        <v>5</v>
      </c>
      <c r="F12" s="70"/>
      <c r="N12" s="36"/>
    </row>
    <row r="13" spans="1:14" x14ac:dyDescent="0.25">
      <c r="A13" s="94"/>
      <c r="B13" s="28"/>
      <c r="C13" s="28"/>
      <c r="D13" s="28"/>
      <c r="E13" s="33"/>
      <c r="F13" s="70"/>
      <c r="N13" s="36"/>
    </row>
    <row r="14" spans="1:14" x14ac:dyDescent="0.25">
      <c r="A14" s="96" t="s">
        <v>6</v>
      </c>
      <c r="B14" s="29" t="str">
        <f>IF(B13="sociaal tarief",0.75,"")</f>
        <v/>
      </c>
      <c r="C14" s="29" t="str">
        <f t="shared" ref="C14" si="2">IF(C13="sociaal tarief",0.75,"")</f>
        <v/>
      </c>
      <c r="D14" s="29" t="str">
        <f t="shared" ref="D14" si="3">IF(D13="sociaal tarief",0.75,"")</f>
        <v/>
      </c>
      <c r="E14" s="30">
        <f>SUM(B14:B14:D14)</f>
        <v>0</v>
      </c>
      <c r="F14" s="105">
        <f>E14</f>
        <v>0</v>
      </c>
      <c r="G14" s="74">
        <f>E14*0.45</f>
        <v>0</v>
      </c>
      <c r="I14" s="111"/>
      <c r="J14" s="71"/>
      <c r="N14" s="36"/>
    </row>
    <row r="15" spans="1:14" ht="15.75" thickBot="1" x14ac:dyDescent="0.3">
      <c r="A15" s="98" t="s">
        <v>7</v>
      </c>
      <c r="B15" s="31" t="str">
        <f>IF(B13="basis",1.5,"")</f>
        <v/>
      </c>
      <c r="C15" s="31" t="str">
        <f>IF(C13="basis",1.5,"")</f>
        <v/>
      </c>
      <c r="D15" s="31" t="str">
        <f t="shared" ref="D15" si="4">IF(D13="basis",1.5,"")</f>
        <v/>
      </c>
      <c r="E15" s="30">
        <f>SUM(B15:B15:D15)</f>
        <v>0</v>
      </c>
      <c r="F15" s="105">
        <f>E15</f>
        <v>0</v>
      </c>
      <c r="G15" s="75">
        <f>E15*0.45</f>
        <v>0</v>
      </c>
      <c r="I15" s="101"/>
      <c r="J15" s="43"/>
    </row>
    <row r="16" spans="1:14" ht="15.75" thickBot="1" x14ac:dyDescent="0.3">
      <c r="A16" s="2"/>
      <c r="B16" s="34"/>
      <c r="C16" s="34"/>
      <c r="D16" s="34"/>
      <c r="E16" s="35"/>
      <c r="F16" s="70"/>
    </row>
    <row r="17" spans="1:10" ht="45" x14ac:dyDescent="0.25">
      <c r="A17" s="109" t="s">
        <v>9</v>
      </c>
      <c r="B17" s="92" t="s">
        <v>2</v>
      </c>
      <c r="C17" s="92" t="s">
        <v>3</v>
      </c>
      <c r="D17" s="92" t="s">
        <v>4</v>
      </c>
      <c r="E17" s="110" t="s">
        <v>5</v>
      </c>
      <c r="F17" s="70"/>
    </row>
    <row r="18" spans="1:10" x14ac:dyDescent="0.25">
      <c r="A18" s="94"/>
      <c r="B18" s="28"/>
      <c r="C18" s="28"/>
      <c r="D18" s="28"/>
      <c r="E18" s="33"/>
      <c r="F18" s="70"/>
    </row>
    <row r="19" spans="1:10" x14ac:dyDescent="0.25">
      <c r="A19" s="96" t="s">
        <v>6</v>
      </c>
      <c r="B19" s="29" t="str">
        <f>IF(B18="sociaal tarief",0.75,"")</f>
        <v/>
      </c>
      <c r="C19" s="29" t="str">
        <f t="shared" ref="C19" si="5">IF(C18="sociaal tarief",0.75,"")</f>
        <v/>
      </c>
      <c r="D19" s="29" t="str">
        <f>IF(D18="sociaal tarief",0.75,"")</f>
        <v/>
      </c>
      <c r="E19" s="30">
        <f>SUM(B19:B19:D19)</f>
        <v>0</v>
      </c>
      <c r="F19" s="105">
        <f>E19</f>
        <v>0</v>
      </c>
      <c r="G19" s="74">
        <f>E19*0.45</f>
        <v>0</v>
      </c>
      <c r="I19" s="111"/>
      <c r="J19" s="71"/>
    </row>
    <row r="20" spans="1:10" ht="15.75" thickBot="1" x14ac:dyDescent="0.3">
      <c r="A20" s="98" t="s">
        <v>7</v>
      </c>
      <c r="B20" s="31" t="str">
        <f>IF(B18="basis",1.5,"")</f>
        <v/>
      </c>
      <c r="C20" s="31" t="str">
        <f>IF(C18="basis",1.5,"")</f>
        <v/>
      </c>
      <c r="D20" s="31" t="str">
        <f t="shared" ref="D20" si="6">IF(D18="basis",1.5,"")</f>
        <v/>
      </c>
      <c r="E20" s="30">
        <f>SUM(B20:B20:D20)</f>
        <v>0</v>
      </c>
      <c r="F20" s="105">
        <f>E20</f>
        <v>0</v>
      </c>
      <c r="G20" s="75">
        <f>E20*0.45</f>
        <v>0</v>
      </c>
      <c r="I20" s="101"/>
      <c r="J20" s="43"/>
    </row>
    <row r="21" spans="1:10" ht="15.75" thickBot="1" x14ac:dyDescent="0.3">
      <c r="A21" s="2"/>
      <c r="B21" s="34"/>
      <c r="C21" s="34"/>
      <c r="D21" s="34"/>
      <c r="E21" s="35"/>
      <c r="F21" s="70"/>
    </row>
    <row r="22" spans="1:10" ht="45" x14ac:dyDescent="0.25">
      <c r="A22" s="109" t="s">
        <v>11</v>
      </c>
      <c r="B22" s="92" t="s">
        <v>2</v>
      </c>
      <c r="C22" s="92" t="s">
        <v>3</v>
      </c>
      <c r="D22" s="92" t="s">
        <v>4</v>
      </c>
      <c r="E22" s="110" t="s">
        <v>5</v>
      </c>
      <c r="F22" s="70"/>
    </row>
    <row r="23" spans="1:10" x14ac:dyDescent="0.25">
      <c r="A23" s="94"/>
      <c r="B23" s="28"/>
      <c r="C23" s="28"/>
      <c r="D23" s="28"/>
      <c r="E23" s="33"/>
      <c r="F23" s="70"/>
    </row>
    <row r="24" spans="1:10" x14ac:dyDescent="0.25">
      <c r="A24" s="96" t="s">
        <v>6</v>
      </c>
      <c r="B24" s="29" t="str">
        <f>IF(B23="sociaal tarief",0.75,"")</f>
        <v/>
      </c>
      <c r="C24" s="29" t="str">
        <f t="shared" ref="C24" si="7">IF(C23="sociaal tarief",0.75,"")</f>
        <v/>
      </c>
      <c r="D24" s="29" t="str">
        <f t="shared" ref="D24" si="8">IF(D23="sociaal tarief",0.75,"")</f>
        <v/>
      </c>
      <c r="E24" s="30">
        <f>SUM(B24:B24:D24)</f>
        <v>0</v>
      </c>
      <c r="F24" s="105">
        <f>E24</f>
        <v>0</v>
      </c>
      <c r="G24" s="74">
        <f>E24*0.45</f>
        <v>0</v>
      </c>
      <c r="I24" s="111"/>
      <c r="J24" s="71"/>
    </row>
    <row r="25" spans="1:10" ht="15.75" thickBot="1" x14ac:dyDescent="0.3">
      <c r="A25" s="98" t="s">
        <v>7</v>
      </c>
      <c r="B25" s="31" t="str">
        <f>IF(B23="basis",1.5,"")</f>
        <v/>
      </c>
      <c r="C25" s="31" t="str">
        <f>IF(C23="basis",1.5,"")</f>
        <v/>
      </c>
      <c r="D25" s="31" t="str">
        <f t="shared" ref="D25" si="9">IF(D23="basis",1.5,"")</f>
        <v/>
      </c>
      <c r="E25" s="30">
        <f>SUM(B25:B25:D25)</f>
        <v>0</v>
      </c>
      <c r="F25" s="105">
        <f>E25</f>
        <v>0</v>
      </c>
      <c r="G25" s="75">
        <f>E25*0.45</f>
        <v>0</v>
      </c>
      <c r="I25" s="101"/>
      <c r="J25" s="43"/>
    </row>
    <row r="26" spans="1:10" ht="15.75" thickBot="1" x14ac:dyDescent="0.3">
      <c r="A26" s="2"/>
      <c r="B26" s="34"/>
      <c r="C26" s="34"/>
      <c r="D26" s="34"/>
      <c r="E26" s="35"/>
      <c r="F26" s="70"/>
    </row>
    <row r="27" spans="1:10" ht="45" x14ac:dyDescent="0.25">
      <c r="A27" s="109" t="s">
        <v>12</v>
      </c>
      <c r="B27" s="92" t="s">
        <v>2</v>
      </c>
      <c r="C27" s="92" t="s">
        <v>3</v>
      </c>
      <c r="D27" s="92" t="s">
        <v>4</v>
      </c>
      <c r="E27" s="110" t="s">
        <v>5</v>
      </c>
      <c r="F27" s="70"/>
    </row>
    <row r="28" spans="1:10" x14ac:dyDescent="0.25">
      <c r="A28" s="94"/>
      <c r="B28" s="28"/>
      <c r="C28" s="28"/>
      <c r="D28" s="28"/>
      <c r="E28" s="33"/>
      <c r="F28" s="70"/>
    </row>
    <row r="29" spans="1:10" x14ac:dyDescent="0.25">
      <c r="A29" s="96" t="s">
        <v>6</v>
      </c>
      <c r="B29" s="29" t="str">
        <f>IF(B28="sociaal tarief",0.75,"")</f>
        <v/>
      </c>
      <c r="C29" s="29" t="str">
        <f t="shared" ref="C29" si="10">IF(C28="sociaal tarief",0.75,"")</f>
        <v/>
      </c>
      <c r="D29" s="29" t="str">
        <f t="shared" ref="D29" si="11">IF(D28="sociaal tarief",0.75,"")</f>
        <v/>
      </c>
      <c r="E29" s="30">
        <f>SUM(B29:B29:D29)</f>
        <v>0</v>
      </c>
      <c r="F29" s="105">
        <f>E29</f>
        <v>0</v>
      </c>
      <c r="G29" s="74">
        <f>E29*0.45</f>
        <v>0</v>
      </c>
      <c r="I29" s="111"/>
      <c r="J29" s="71"/>
    </row>
    <row r="30" spans="1:10" ht="15.75" thickBot="1" x14ac:dyDescent="0.3">
      <c r="A30" s="98" t="s">
        <v>7</v>
      </c>
      <c r="B30" s="31" t="str">
        <f>IF(B28="basis",1.5,"")</f>
        <v/>
      </c>
      <c r="C30" s="31" t="str">
        <f>IF(C28="basis",1.5,"")</f>
        <v/>
      </c>
      <c r="D30" s="31" t="str">
        <f t="shared" ref="D30" si="12">IF(D28="basis",1.5,"")</f>
        <v/>
      </c>
      <c r="E30" s="30">
        <f>SUM(B30:B30:D30)</f>
        <v>0</v>
      </c>
      <c r="F30" s="105">
        <f>E30</f>
        <v>0</v>
      </c>
      <c r="G30" s="75">
        <f>E30*0.45</f>
        <v>0</v>
      </c>
      <c r="I30" s="101"/>
      <c r="J30" s="43"/>
    </row>
    <row r="31" spans="1:10" x14ac:dyDescent="0.25">
      <c r="A31" s="2"/>
      <c r="B31" s="34"/>
      <c r="C31" s="34"/>
      <c r="D31" s="34"/>
      <c r="E31" s="35"/>
    </row>
    <row r="32" spans="1:10" x14ac:dyDescent="0.25">
      <c r="A32" s="2"/>
      <c r="B32" s="34"/>
      <c r="C32" s="34"/>
      <c r="D32" s="34"/>
      <c r="E32" s="35"/>
    </row>
    <row r="33" spans="2:7" ht="60" x14ac:dyDescent="0.25">
      <c r="B33" s="63" t="s">
        <v>13</v>
      </c>
      <c r="C33" s="115">
        <v>0</v>
      </c>
      <c r="D33" s="18" t="s">
        <v>14</v>
      </c>
      <c r="E33" s="42">
        <f>G33*C33</f>
        <v>0</v>
      </c>
      <c r="G33" s="112">
        <f>SUM(E9,E14,E19,E24,E29)</f>
        <v>0</v>
      </c>
    </row>
    <row r="34" spans="2:7" x14ac:dyDescent="0.25">
      <c r="B34" s="18"/>
      <c r="C34" s="18"/>
      <c r="D34" s="18"/>
      <c r="G34" s="70"/>
    </row>
    <row r="35" spans="2:7" ht="60" x14ac:dyDescent="0.25">
      <c r="B35" s="65"/>
      <c r="C35" s="65"/>
      <c r="D35" s="65" t="s">
        <v>15</v>
      </c>
      <c r="E35" s="69">
        <f>G35*C33</f>
        <v>0</v>
      </c>
      <c r="G35" s="113">
        <f>SUM(E10,E15,E20,E25,E30)</f>
        <v>0</v>
      </c>
    </row>
    <row r="36" spans="2:7" x14ac:dyDescent="0.25">
      <c r="B36" s="65"/>
      <c r="C36" s="65"/>
      <c r="D36" s="65"/>
      <c r="E36" s="69"/>
    </row>
    <row r="38" spans="2:7" x14ac:dyDescent="0.25">
      <c r="E38" s="105">
        <f>E33</f>
        <v>0</v>
      </c>
    </row>
    <row r="39" spans="2:7" x14ac:dyDescent="0.25">
      <c r="E39" s="105">
        <f>E35</f>
        <v>0</v>
      </c>
    </row>
    <row r="40" spans="2:7" x14ac:dyDescent="0.25">
      <c r="E40" s="5"/>
    </row>
  </sheetData>
  <sheetProtection algorithmName="SHA-512" hashValue="C0hAbeF7bYZUvEbyJNyFVlpuS5bNjhxiQJPDs1YmVeL+fPJ1435mTCPwonYTmeEUPlDgvke4WnZ41mhpi1wOsA==" saltValue="BboVSXxQvaYTD8xCbcp4VA==" spinCount="100000" sheet="1" objects="1" scenarios="1"/>
  <mergeCells count="2">
    <mergeCell ref="B2:D2"/>
    <mergeCell ref="B6:E6"/>
  </mergeCells>
  <conditionalFormatting sqref="B8:D8">
    <cfRule type="containsText" dxfId="54" priority="115" operator="containsText" text="sociaal tarief">
      <formula>NOT(ISERROR(SEARCH("sociaal tarief",B8)))</formula>
    </cfRule>
    <cfRule type="containsText" dxfId="53" priority="116" operator="containsText" text="basis">
      <formula>NOT(ISERROR(SEARCH("basis",B8)))</formula>
    </cfRule>
    <cfRule type="containsText" dxfId="52" priority="121" operator="containsText" text="1,5">
      <formula>NOT(ISERROR(SEARCH("1,5",B8)))</formula>
    </cfRule>
    <cfRule type="containsText" dxfId="51" priority="122" operator="containsText" text="1,50">
      <formula>NOT(ISERROR(SEARCH("1,50",B8)))</formula>
    </cfRule>
    <cfRule type="containsText" dxfId="50" priority="124" operator="containsText" text="0,75">
      <formula>NOT(ISERROR(SEARCH("0,75",B8)))</formula>
    </cfRule>
  </conditionalFormatting>
  <conditionalFormatting sqref="B13:D13">
    <cfRule type="containsText" dxfId="49" priority="55" operator="containsText" text="sociaal tarief">
      <formula>NOT(ISERROR(SEARCH("sociaal tarief",B13)))</formula>
    </cfRule>
    <cfRule type="containsText" dxfId="48" priority="56" operator="containsText" text="basis">
      <formula>NOT(ISERROR(SEARCH("basis",B13)))</formula>
    </cfRule>
    <cfRule type="containsText" dxfId="47" priority="57" operator="containsText" text="1,5">
      <formula>NOT(ISERROR(SEARCH("1,5",B13)))</formula>
    </cfRule>
    <cfRule type="containsText" dxfId="46" priority="58" operator="containsText" text="1,50">
      <formula>NOT(ISERROR(SEARCH("1,50",B13)))</formula>
    </cfRule>
    <cfRule type="containsText" dxfId="45" priority="60" operator="containsText" text="0,75">
      <formula>NOT(ISERROR(SEARCH("0,75",B13)))</formula>
    </cfRule>
  </conditionalFormatting>
  <conditionalFormatting sqref="B18:D18">
    <cfRule type="containsText" dxfId="44" priority="37" operator="containsText" text="sociaal tarief">
      <formula>NOT(ISERROR(SEARCH("sociaal tarief",B18)))</formula>
    </cfRule>
    <cfRule type="containsText" dxfId="43" priority="38" operator="containsText" text="basis">
      <formula>NOT(ISERROR(SEARCH("basis",B18)))</formula>
    </cfRule>
    <cfRule type="containsText" dxfId="42" priority="39" operator="containsText" text="1,5">
      <formula>NOT(ISERROR(SEARCH("1,5",B18)))</formula>
    </cfRule>
    <cfRule type="containsText" dxfId="41" priority="40" operator="containsText" text="1,50">
      <formula>NOT(ISERROR(SEARCH("1,50",B18)))</formula>
    </cfRule>
    <cfRule type="containsText" dxfId="40" priority="42" operator="containsText" text="0,75">
      <formula>NOT(ISERROR(SEARCH("0,75",B18)))</formula>
    </cfRule>
  </conditionalFormatting>
  <conditionalFormatting sqref="B23:D23">
    <cfRule type="containsText" dxfId="39" priority="19" operator="containsText" text="sociaal tarief">
      <formula>NOT(ISERROR(SEARCH("sociaal tarief",B23)))</formula>
    </cfRule>
    <cfRule type="containsText" dxfId="38" priority="20" operator="containsText" text="basis">
      <formula>NOT(ISERROR(SEARCH("basis",B23)))</formula>
    </cfRule>
    <cfRule type="containsText" dxfId="37" priority="21" operator="containsText" text="1,5">
      <formula>NOT(ISERROR(SEARCH("1,5",B23)))</formula>
    </cfRule>
    <cfRule type="containsText" dxfId="36" priority="22" operator="containsText" text="1,50">
      <formula>NOT(ISERROR(SEARCH("1,50",B23)))</formula>
    </cfRule>
    <cfRule type="containsText" dxfId="35" priority="24" operator="containsText" text="0,75">
      <formula>NOT(ISERROR(SEARCH("0,75",B23)))</formula>
    </cfRule>
  </conditionalFormatting>
  <conditionalFormatting sqref="B28:D28">
    <cfRule type="containsText" dxfId="34" priority="1" operator="containsText" text="sociaal tarief">
      <formula>NOT(ISERROR(SEARCH("sociaal tarief",B28)))</formula>
    </cfRule>
    <cfRule type="containsText" dxfId="33" priority="2" operator="containsText" text="basis">
      <formula>NOT(ISERROR(SEARCH("basis",B28)))</formula>
    </cfRule>
    <cfRule type="containsText" dxfId="32" priority="3" operator="containsText" text="1,5">
      <formula>NOT(ISERROR(SEARCH("1,5",B28)))</formula>
    </cfRule>
    <cfRule type="containsText" dxfId="31" priority="4" operator="containsText" text="1,50">
      <formula>NOT(ISERROR(SEARCH("1,50",B28)))</formula>
    </cfRule>
    <cfRule type="containsText" dxfId="30" priority="6" operator="containsText" text="0,75">
      <formula>NOT(ISERROR(SEARCH("0,75",B28)))</formula>
    </cfRule>
  </conditionalFormatting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986E27C-1DDE-4C1B-B1DE-78753232B0CB}">
          <x14:formula1>
            <xm:f>Gegevensvalidatie!$K$3:$K$5</xm:f>
          </x14:formula1>
          <xm:sqref>B8:D8 B13:D13 B18:D18 B23:D23 B28:D28</xm:sqref>
        </x14:dataValidation>
        <x14:dataValidation type="list" allowBlank="1" showInputMessage="1" showErrorMessage="1" xr:uid="{AC046137-FE32-46B9-9ADD-0D91626CDA8A}">
          <x14:formula1>
            <xm:f>Gegevensvalidatie!$F$3:$F$7</xm:f>
          </x14:formula1>
          <xm:sqref>C33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59DA-B5C0-486C-B059-BCFAA40A57EC}">
  <dimension ref="A1:P34"/>
  <sheetViews>
    <sheetView tabSelected="1" zoomScaleNormal="100" workbookViewId="0">
      <selection activeCell="K17" sqref="K17"/>
    </sheetView>
  </sheetViews>
  <sheetFormatPr defaultRowHeight="15" x14ac:dyDescent="0.25"/>
  <cols>
    <col min="1" max="1" width="20.140625" customWidth="1"/>
    <col min="2" max="5" width="19" customWidth="1"/>
    <col min="6" max="8" width="15.7109375" customWidth="1"/>
    <col min="9" max="9" width="6.28515625" customWidth="1"/>
    <col min="10" max="10" width="19.7109375" bestFit="1" customWidth="1"/>
    <col min="11" max="11" width="19.7109375" customWidth="1"/>
    <col min="12" max="12" width="15.5703125" customWidth="1"/>
    <col min="14" max="14" width="21.5703125" bestFit="1" customWidth="1"/>
    <col min="15" max="15" width="12.85546875" customWidth="1"/>
  </cols>
  <sheetData>
    <row r="1" spans="1:16" x14ac:dyDescent="0.25">
      <c r="B1" s="32"/>
    </row>
    <row r="2" spans="1:16" ht="21" x14ac:dyDescent="0.35">
      <c r="B2" s="133" t="s">
        <v>16</v>
      </c>
      <c r="C2" s="133"/>
      <c r="D2" s="133"/>
      <c r="E2" s="44"/>
      <c r="F2" s="44"/>
      <c r="G2" s="44"/>
      <c r="H2" s="44"/>
    </row>
    <row r="4" spans="1:16" x14ac:dyDescent="0.25">
      <c r="A4" s="106" t="s">
        <v>57</v>
      </c>
      <c r="B4" s="107">
        <f>'Voorschoolse opvang'!B4</f>
        <v>46225</v>
      </c>
    </row>
    <row r="6" spans="1:16" ht="24.75" customHeight="1" thickBot="1" x14ac:dyDescent="0.3"/>
    <row r="7" spans="1:16" ht="30" x14ac:dyDescent="0.25">
      <c r="A7" s="37" t="s">
        <v>17</v>
      </c>
      <c r="B7" s="91" t="s">
        <v>18</v>
      </c>
      <c r="C7" s="92" t="s">
        <v>19</v>
      </c>
      <c r="D7" s="92" t="s">
        <v>20</v>
      </c>
      <c r="E7" s="92" t="s">
        <v>21</v>
      </c>
      <c r="F7" s="92" t="s">
        <v>22</v>
      </c>
      <c r="G7" s="92" t="s">
        <v>23</v>
      </c>
      <c r="H7" s="92" t="s">
        <v>24</v>
      </c>
      <c r="I7" s="2"/>
      <c r="J7" s="93" t="s">
        <v>25</v>
      </c>
    </row>
    <row r="8" spans="1:16" x14ac:dyDescent="0.25">
      <c r="A8" s="94"/>
      <c r="B8" s="41"/>
      <c r="C8" s="45"/>
      <c r="D8" s="45"/>
      <c r="E8" s="28"/>
      <c r="F8" s="28"/>
      <c r="G8" s="28"/>
      <c r="H8" s="28"/>
      <c r="I8" s="6"/>
      <c r="J8" s="95"/>
    </row>
    <row r="9" spans="1:16" x14ac:dyDescent="0.25">
      <c r="A9" s="96" t="s">
        <v>6</v>
      </c>
      <c r="B9" s="38" t="str">
        <f>IF(B8="sociaal tarief",1.5,"")</f>
        <v/>
      </c>
      <c r="C9" s="29" t="str">
        <f>IF(B8="sociaal tarief","x","")</f>
        <v/>
      </c>
      <c r="D9" s="29" t="str">
        <f>IF(B8="sociaal tarief","x","")</f>
        <v/>
      </c>
      <c r="E9" s="38" t="str">
        <f>IF(E8="sociaal tarief",0.75,"")</f>
        <v/>
      </c>
      <c r="F9" s="38" t="str">
        <f t="shared" ref="F9:H9" si="0">IF(F8="sociaal tarief",0.75,"")</f>
        <v/>
      </c>
      <c r="G9" s="38" t="str">
        <f t="shared" si="0"/>
        <v/>
      </c>
      <c r="H9" s="38" t="str">
        <f t="shared" si="0"/>
        <v/>
      </c>
      <c r="I9" s="73">
        <f>SUM(B9,E9,F9,G9,H9,B14,C14,D14,E14,F14,G14)</f>
        <v>0</v>
      </c>
      <c r="J9" s="97">
        <f>I9*0.45</f>
        <v>0</v>
      </c>
      <c r="K9" s="71"/>
    </row>
    <row r="10" spans="1:16" ht="15.75" thickBot="1" x14ac:dyDescent="0.3">
      <c r="A10" s="98" t="s">
        <v>10</v>
      </c>
      <c r="B10" s="39" t="str">
        <f>IF(B8="basis",3,"")</f>
        <v/>
      </c>
      <c r="C10" s="40" t="str">
        <f>IF(B8="basis","x","")</f>
        <v/>
      </c>
      <c r="D10" s="40" t="str">
        <f>IF(B8="basis","x","")</f>
        <v/>
      </c>
      <c r="E10" s="39" t="str">
        <f>IF(E8="basis",1.5,"")</f>
        <v/>
      </c>
      <c r="F10" s="39" t="str">
        <f t="shared" ref="F10:H10" si="1">IF(F8="basis",1.5,"")</f>
        <v/>
      </c>
      <c r="G10" s="39" t="str">
        <f t="shared" si="1"/>
        <v/>
      </c>
      <c r="H10" s="39" t="str">
        <f t="shared" si="1"/>
        <v/>
      </c>
      <c r="I10" s="73">
        <f>SUM(B10,E10,F10,G10,H10,B15,C15,D15,E15,F15,G15)</f>
        <v>0</v>
      </c>
      <c r="J10" s="99">
        <f>I10*0.45</f>
        <v>0</v>
      </c>
      <c r="K10" s="43"/>
    </row>
    <row r="11" spans="1:16" ht="15.75" thickBot="1" x14ac:dyDescent="0.3">
      <c r="A11" s="100"/>
      <c r="B11" s="2"/>
      <c r="C11" s="34"/>
      <c r="D11" s="34"/>
      <c r="E11" s="34"/>
      <c r="F11" s="34"/>
      <c r="G11" s="34"/>
      <c r="H11" s="34"/>
      <c r="J11" s="101"/>
      <c r="K11" s="43"/>
    </row>
    <row r="12" spans="1:16" ht="30" x14ac:dyDescent="0.25">
      <c r="A12" s="37" t="s">
        <v>26</v>
      </c>
      <c r="B12" s="92" t="s">
        <v>27</v>
      </c>
      <c r="C12" s="92" t="s">
        <v>28</v>
      </c>
      <c r="D12" s="92" t="s">
        <v>29</v>
      </c>
      <c r="E12" s="92" t="s">
        <v>30</v>
      </c>
      <c r="F12" s="92" t="s">
        <v>31</v>
      </c>
      <c r="G12" s="92" t="s">
        <v>32</v>
      </c>
      <c r="H12" s="102"/>
      <c r="P12" s="36"/>
    </row>
    <row r="13" spans="1:16" x14ac:dyDescent="0.25">
      <c r="A13" s="94"/>
      <c r="B13" s="28"/>
      <c r="C13" s="28"/>
      <c r="D13" s="28"/>
      <c r="E13" s="28"/>
      <c r="F13" s="28"/>
      <c r="G13" s="28"/>
      <c r="H13" s="33"/>
      <c r="P13" s="36"/>
    </row>
    <row r="14" spans="1:16" x14ac:dyDescent="0.25">
      <c r="A14" s="96" t="s">
        <v>6</v>
      </c>
      <c r="B14" s="38" t="str">
        <f t="shared" ref="B14:C14" si="2">IF(B13="sociaal tarief",0.75,"")</f>
        <v/>
      </c>
      <c r="C14" s="38" t="str">
        <f t="shared" si="2"/>
        <v/>
      </c>
      <c r="D14" s="38" t="str">
        <f>IF(D13="sociaal tarief",0.75,"")</f>
        <v/>
      </c>
      <c r="E14" s="38" t="str">
        <f t="shared" ref="E14" si="3">IF(E13="sociaal tarief",0.75,"")</f>
        <v/>
      </c>
      <c r="F14" s="38" t="str">
        <f t="shared" ref="F14" si="4">IF(F13="sociaal tarief",0.75,"")</f>
        <v/>
      </c>
      <c r="G14" s="38" t="str">
        <f t="shared" ref="G14" si="5">IF(G13="sociaal tarief",0.75,"")</f>
        <v/>
      </c>
      <c r="H14" s="33">
        <f>SUM(B9,E9,F9,G9,H9,B14,C14,D14,E14,F14:G14)</f>
        <v>0</v>
      </c>
      <c r="P14" s="36"/>
    </row>
    <row r="15" spans="1:16" ht="15.75" thickBot="1" x14ac:dyDescent="0.3">
      <c r="A15" s="98" t="s">
        <v>10</v>
      </c>
      <c r="B15" s="39" t="str">
        <f>IF(B13="basis",1.5,"")</f>
        <v/>
      </c>
      <c r="C15" s="39" t="str">
        <f>IF(C13="basis",1.5,"")</f>
        <v/>
      </c>
      <c r="D15" s="39" t="str">
        <f>IF(D13="basis",1.5,"")</f>
        <v/>
      </c>
      <c r="E15" s="39" t="str">
        <f t="shared" ref="E15:G15" si="6">IF(E13="basis",1.5,"")</f>
        <v/>
      </c>
      <c r="F15" s="39" t="str">
        <f t="shared" si="6"/>
        <v/>
      </c>
      <c r="G15" s="39" t="str">
        <f t="shared" si="6"/>
        <v/>
      </c>
      <c r="H15" s="33">
        <f>SUM(B10,E10,F10,G10,H10,B15,C15,D15,E15,F15:G15)</f>
        <v>0</v>
      </c>
      <c r="P15" s="36"/>
    </row>
    <row r="16" spans="1:16" ht="15.75" thickBot="1" x14ac:dyDescent="0.3">
      <c r="P16" s="36"/>
    </row>
    <row r="17" spans="4:15" ht="30.75" thickBot="1" x14ac:dyDescent="0.3">
      <c r="D17" s="103" t="s">
        <v>33</v>
      </c>
      <c r="E17" s="49">
        <v>0</v>
      </c>
      <c r="G17" s="16" t="s">
        <v>34</v>
      </c>
      <c r="H17" s="42">
        <f>H14*E17</f>
        <v>0</v>
      </c>
    </row>
    <row r="19" spans="4:15" ht="30" x14ac:dyDescent="0.25">
      <c r="G19" s="104" t="s">
        <v>35</v>
      </c>
      <c r="H19" s="46">
        <f>H15*E17</f>
        <v>0</v>
      </c>
      <c r="J19" s="8"/>
      <c r="K19" s="8"/>
      <c r="L19" s="11"/>
    </row>
    <row r="20" spans="4:15" x14ac:dyDescent="0.25">
      <c r="J20" s="12"/>
      <c r="K20" s="12"/>
      <c r="L20" s="13"/>
    </row>
    <row r="21" spans="4:15" x14ac:dyDescent="0.25">
      <c r="H21" s="105">
        <f>H17</f>
        <v>0</v>
      </c>
    </row>
    <row r="22" spans="4:15" x14ac:dyDescent="0.25">
      <c r="H22" s="105">
        <f>H19</f>
        <v>0</v>
      </c>
      <c r="J22" s="16"/>
      <c r="K22" s="16"/>
      <c r="L22" s="47"/>
      <c r="N22" s="15"/>
      <c r="O22" s="2"/>
    </row>
    <row r="23" spans="4:15" x14ac:dyDescent="0.25">
      <c r="L23" s="4"/>
      <c r="O23" s="2"/>
    </row>
    <row r="24" spans="4:15" x14ac:dyDescent="0.25">
      <c r="J24" s="16"/>
      <c r="K24" s="16"/>
      <c r="L24" s="48"/>
      <c r="N24" s="15"/>
      <c r="O24" s="2"/>
    </row>
    <row r="25" spans="4:15" x14ac:dyDescent="0.25">
      <c r="J25" s="16"/>
      <c r="K25" s="16"/>
      <c r="L25" s="48"/>
      <c r="N25" s="15"/>
      <c r="O25" s="2"/>
    </row>
    <row r="26" spans="4:15" x14ac:dyDescent="0.25">
      <c r="J26" s="18"/>
      <c r="K26" s="18"/>
      <c r="L26" s="48"/>
      <c r="N26" s="15"/>
      <c r="O26" s="2"/>
    </row>
    <row r="27" spans="4:15" x14ac:dyDescent="0.25">
      <c r="O27" s="2"/>
    </row>
    <row r="28" spans="4:15" x14ac:dyDescent="0.25">
      <c r="J28" s="18"/>
      <c r="K28" s="18"/>
      <c r="L28" s="47"/>
      <c r="N28" s="15"/>
      <c r="O28" s="2"/>
    </row>
    <row r="29" spans="4:15" x14ac:dyDescent="0.25">
      <c r="O29" s="2"/>
    </row>
    <row r="30" spans="4:15" ht="22.5" customHeight="1" x14ac:dyDescent="0.25">
      <c r="J30" s="14"/>
      <c r="K30" s="14"/>
      <c r="L30" s="32"/>
      <c r="N30" s="14"/>
      <c r="O30" s="2"/>
    </row>
    <row r="32" spans="4:15" x14ac:dyDescent="0.25">
      <c r="J32" s="19"/>
      <c r="K32" s="19"/>
      <c r="L32" s="5"/>
    </row>
    <row r="34" spans="10:12" x14ac:dyDescent="0.25">
      <c r="J34" s="19"/>
      <c r="K34" s="19"/>
      <c r="L34" s="5"/>
    </row>
  </sheetData>
  <sheetProtection algorithmName="SHA-512" hashValue="0NRITzcFm87bKNKFTTZ5bgKqYEN2KwOn323RPrFwNHu65S8GTAJrHP0hhQ+w0MXMvieHmbx3e2hd/wjhHDsOWw==" saltValue="bN1kW9CUgmBNr+x7say4Jg==" spinCount="100000" sheet="1" objects="1" scenarios="1"/>
  <mergeCells count="1">
    <mergeCell ref="B2:D2"/>
  </mergeCells>
  <conditionalFormatting sqref="B8:H8 B13:G13">
    <cfRule type="containsText" dxfId="29" priority="7" operator="containsText" text="sociaal tarief">
      <formula>NOT(ISERROR(SEARCH("sociaal tarief",B8)))</formula>
    </cfRule>
    <cfRule type="containsText" dxfId="28" priority="8" operator="containsText" text="basis">
      <formula>NOT(ISERROR(SEARCH("basis",B8)))</formula>
    </cfRule>
    <cfRule type="containsText" dxfId="27" priority="9" operator="containsText" text="1,5">
      <formula>NOT(ISERROR(SEARCH("1,5",B8)))</formula>
    </cfRule>
    <cfRule type="containsText" dxfId="26" priority="10" operator="containsText" text="1,50">
      <formula>NOT(ISERROR(SEARCH("1,50",B8)))</formula>
    </cfRule>
    <cfRule type="containsText" dxfId="25" priority="12" operator="containsText" text="0,75">
      <formula>NOT(ISERROR(SEARCH("0,75",B8)))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85EA583-C3CE-477F-9517-360CDF5E8B8F}">
          <x14:formula1>
            <xm:f>Gegevensvalidatie!$K$3:$K$5</xm:f>
          </x14:formula1>
          <xm:sqref>B8 E8:H8 B13:G13</xm:sqref>
        </x14:dataValidation>
        <x14:dataValidation type="list" allowBlank="1" showInputMessage="1" showErrorMessage="1" xr:uid="{86147B40-8159-4835-988C-909610B42D3D}">
          <x14:formula1>
            <xm:f>Gegevensvalidatie!$F$3:$F$7</xm:f>
          </x14:formula1>
          <xm:sqref>E17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56CD-B37D-464A-A5B9-D14110804FEC}">
  <dimension ref="A2:N59"/>
  <sheetViews>
    <sheetView topLeftCell="A7" zoomScaleNormal="100" workbookViewId="0">
      <selection activeCell="F32" sqref="F32"/>
    </sheetView>
  </sheetViews>
  <sheetFormatPr defaultRowHeight="15" x14ac:dyDescent="0.25"/>
  <cols>
    <col min="1" max="1" width="20.140625" customWidth="1"/>
    <col min="2" max="3" width="19" customWidth="1"/>
    <col min="4" max="7" width="15.7109375" customWidth="1"/>
    <col min="8" max="8" width="19.7109375" bestFit="1" customWidth="1"/>
    <col min="9" max="9" width="15.5703125" customWidth="1"/>
    <col min="10" max="10" width="8" customWidth="1"/>
    <col min="11" max="11" width="12.85546875" customWidth="1"/>
    <col min="12" max="12" width="13.140625" bestFit="1" customWidth="1"/>
    <col min="13" max="13" width="21.5703125" bestFit="1" customWidth="1"/>
    <col min="14" max="14" width="12.85546875" customWidth="1"/>
  </cols>
  <sheetData>
    <row r="2" spans="1:13" ht="21" x14ac:dyDescent="0.35">
      <c r="B2" s="133" t="s">
        <v>36</v>
      </c>
      <c r="C2" s="133"/>
      <c r="D2" s="133"/>
      <c r="E2" s="44"/>
      <c r="F2" s="44"/>
    </row>
    <row r="4" spans="1:13" x14ac:dyDescent="0.25">
      <c r="A4" s="106" t="s">
        <v>57</v>
      </c>
      <c r="B4" s="107">
        <f>'Voorschoolse opvang'!$B$4</f>
        <v>46225</v>
      </c>
    </row>
    <row r="6" spans="1:13" ht="30" customHeight="1" thickBot="1" x14ac:dyDescent="0.3"/>
    <row r="7" spans="1:13" ht="45" x14ac:dyDescent="0.25">
      <c r="A7" s="37" t="s">
        <v>1</v>
      </c>
      <c r="B7" s="91" t="s">
        <v>18</v>
      </c>
      <c r="C7" s="92" t="s">
        <v>27</v>
      </c>
      <c r="D7" s="92" t="s">
        <v>28</v>
      </c>
      <c r="E7" s="92" t="s">
        <v>29</v>
      </c>
      <c r="F7" s="92" t="s">
        <v>30</v>
      </c>
      <c r="G7" s="92" t="s">
        <v>31</v>
      </c>
      <c r="H7" s="92" t="s">
        <v>32</v>
      </c>
      <c r="I7" s="116" t="s">
        <v>37</v>
      </c>
      <c r="J7" s="2"/>
      <c r="K7" s="117" t="s">
        <v>54</v>
      </c>
    </row>
    <row r="8" spans="1:13" x14ac:dyDescent="0.25">
      <c r="A8" s="94"/>
      <c r="B8" s="28"/>
      <c r="C8" s="45"/>
      <c r="D8" s="45"/>
      <c r="E8" s="28"/>
      <c r="F8" s="28"/>
      <c r="G8" s="28"/>
      <c r="H8" s="28"/>
      <c r="I8" s="118"/>
      <c r="J8" s="6"/>
      <c r="K8" s="119"/>
    </row>
    <row r="9" spans="1:13" x14ac:dyDescent="0.25">
      <c r="A9" s="96" t="s">
        <v>6</v>
      </c>
      <c r="B9" s="38" t="str">
        <f>IF(B8="sociaal tarief",1.5,"")</f>
        <v/>
      </c>
      <c r="C9" s="29" t="str">
        <f>IF(B8="sociaal tarief","x","")</f>
        <v/>
      </c>
      <c r="D9" s="29" t="str">
        <f>IF(B8="sociaal tarief","x","")</f>
        <v/>
      </c>
      <c r="E9" s="38" t="str">
        <f>IF(E8="sociaal tarief",0.75,"")</f>
        <v/>
      </c>
      <c r="F9" s="38" t="str">
        <f t="shared" ref="F9:H9" si="0">IF(F8="sociaal tarief",0.75,"")</f>
        <v/>
      </c>
      <c r="G9" s="38" t="str">
        <f t="shared" si="0"/>
        <v/>
      </c>
      <c r="H9" s="38" t="str">
        <f t="shared" si="0"/>
        <v/>
      </c>
      <c r="I9" s="120">
        <f>SUM(B9,E9,F9,G9,H9)</f>
        <v>0</v>
      </c>
      <c r="J9" s="105">
        <f>I9</f>
        <v>0</v>
      </c>
      <c r="K9" s="121">
        <f>I9*0.45</f>
        <v>0</v>
      </c>
      <c r="L9" s="111"/>
      <c r="M9" s="71"/>
    </row>
    <row r="10" spans="1:13" ht="15.75" thickBot="1" x14ac:dyDescent="0.3">
      <c r="A10" s="98" t="s">
        <v>10</v>
      </c>
      <c r="B10" s="39" t="str">
        <f>IF(B8="basis",3,"")</f>
        <v/>
      </c>
      <c r="C10" s="40" t="str">
        <f>IF(B8="basis","x","")</f>
        <v/>
      </c>
      <c r="D10" s="40" t="str">
        <f>IF(B8="basis","x","")</f>
        <v/>
      </c>
      <c r="E10" s="39" t="str">
        <f>IF(E8="basis",1.5,"")</f>
        <v/>
      </c>
      <c r="F10" s="39" t="str">
        <f t="shared" ref="F10:H10" si="1">IF(F8="basis",1.5,"")</f>
        <v/>
      </c>
      <c r="G10" s="39" t="str">
        <f t="shared" si="1"/>
        <v/>
      </c>
      <c r="H10" s="39" t="str">
        <f t="shared" si="1"/>
        <v/>
      </c>
      <c r="I10" s="122">
        <f>SUM(B10,E10,F10,G10,H10)</f>
        <v>0</v>
      </c>
      <c r="J10" s="105">
        <f>I10</f>
        <v>0</v>
      </c>
      <c r="K10" s="123">
        <f>I10*0.45</f>
        <v>0</v>
      </c>
      <c r="L10" s="105">
        <f>K10</f>
        <v>0</v>
      </c>
      <c r="M10" s="43"/>
    </row>
    <row r="11" spans="1:13" ht="15.75" thickBot="1" x14ac:dyDescent="0.3">
      <c r="J11" s="70"/>
      <c r="K11" s="124"/>
    </row>
    <row r="12" spans="1:13" ht="27" x14ac:dyDescent="0.25">
      <c r="A12" s="37" t="s">
        <v>8</v>
      </c>
      <c r="B12" s="91" t="s">
        <v>18</v>
      </c>
      <c r="C12" s="92" t="s">
        <v>27</v>
      </c>
      <c r="D12" s="92" t="s">
        <v>28</v>
      </c>
      <c r="E12" s="92" t="s">
        <v>29</v>
      </c>
      <c r="F12" s="92" t="s">
        <v>30</v>
      </c>
      <c r="G12" s="92" t="s">
        <v>31</v>
      </c>
      <c r="H12" s="92" t="s">
        <v>32</v>
      </c>
      <c r="I12" s="116" t="s">
        <v>37</v>
      </c>
      <c r="J12" s="70"/>
      <c r="K12" s="124"/>
    </row>
    <row r="13" spans="1:13" x14ac:dyDescent="0.25">
      <c r="A13" s="94"/>
      <c r="B13" s="28"/>
      <c r="C13" s="45"/>
      <c r="D13" s="45"/>
      <c r="E13" s="28"/>
      <c r="F13" s="28"/>
      <c r="G13" s="28"/>
      <c r="H13" s="28"/>
      <c r="I13" s="118"/>
      <c r="J13" s="70"/>
      <c r="K13" s="124"/>
    </row>
    <row r="14" spans="1:13" x14ac:dyDescent="0.25">
      <c r="A14" s="96" t="s">
        <v>6</v>
      </c>
      <c r="B14" s="38" t="str">
        <f>IF(B13="sociaal tarief",1.5,"")</f>
        <v/>
      </c>
      <c r="C14" s="29" t="str">
        <f>IF(B13="sociaal tarief","x","")</f>
        <v/>
      </c>
      <c r="D14" s="29" t="str">
        <f>IF(B13="sociaal tarief","x","")</f>
        <v/>
      </c>
      <c r="E14" s="38" t="str">
        <f>IF(E13="sociaal tarief",0.75,"")</f>
        <v/>
      </c>
      <c r="F14" s="38" t="str">
        <f t="shared" ref="F14" si="2">IF(F13="sociaal tarief",0.75,"")</f>
        <v/>
      </c>
      <c r="G14" s="38" t="str">
        <f t="shared" ref="G14" si="3">IF(G13="sociaal tarief",0.75,"")</f>
        <v/>
      </c>
      <c r="H14" s="38" t="str">
        <f t="shared" ref="H14" si="4">IF(H13="sociaal tarief",0.75,"")</f>
        <v/>
      </c>
      <c r="I14" s="120">
        <f>SUM(B14,E14,F14,G14,H14)</f>
        <v>0</v>
      </c>
      <c r="J14" s="105"/>
      <c r="K14" s="121">
        <f>I14*0.45</f>
        <v>0</v>
      </c>
    </row>
    <row r="15" spans="1:13" ht="15.75" thickBot="1" x14ac:dyDescent="0.3">
      <c r="A15" s="98" t="s">
        <v>10</v>
      </c>
      <c r="B15" s="39" t="str">
        <f>IF(B13="basis",3,"")</f>
        <v/>
      </c>
      <c r="C15" s="40" t="str">
        <f>IF(B13="basis","x","")</f>
        <v/>
      </c>
      <c r="D15" s="40" t="str">
        <f>IF(B13="basis","x","")</f>
        <v/>
      </c>
      <c r="E15" s="39" t="str">
        <f>IF(E13="basis",1.5,"")</f>
        <v/>
      </c>
      <c r="F15" s="39" t="str">
        <f t="shared" ref="F15:H15" si="5">IF(F13="basis",1.5,"")</f>
        <v/>
      </c>
      <c r="G15" s="39" t="str">
        <f t="shared" si="5"/>
        <v/>
      </c>
      <c r="H15" s="39" t="str">
        <f t="shared" si="5"/>
        <v/>
      </c>
      <c r="I15" s="122">
        <f>SUM(B15,E15,F15,G15,H15)</f>
        <v>0</v>
      </c>
      <c r="J15" s="105"/>
      <c r="K15" s="123">
        <f>I15*0.45</f>
        <v>0</v>
      </c>
    </row>
    <row r="16" spans="1:13" ht="15.75" thickBot="1" x14ac:dyDescent="0.3">
      <c r="J16" s="70"/>
      <c r="K16" s="124"/>
    </row>
    <row r="17" spans="1:13" ht="27" x14ac:dyDescent="0.25">
      <c r="A17" s="37" t="s">
        <v>9</v>
      </c>
      <c r="B17" s="91" t="s">
        <v>18</v>
      </c>
      <c r="C17" s="92" t="s">
        <v>27</v>
      </c>
      <c r="D17" s="92" t="s">
        <v>28</v>
      </c>
      <c r="E17" s="92" t="s">
        <v>29</v>
      </c>
      <c r="F17" s="92" t="s">
        <v>30</v>
      </c>
      <c r="G17" s="92" t="s">
        <v>31</v>
      </c>
      <c r="H17" s="92" t="s">
        <v>32</v>
      </c>
      <c r="I17" s="116" t="s">
        <v>37</v>
      </c>
      <c r="J17" s="70"/>
      <c r="K17" s="124"/>
    </row>
    <row r="18" spans="1:13" x14ac:dyDescent="0.25">
      <c r="A18" s="94"/>
      <c r="B18" s="28"/>
      <c r="C18" s="45"/>
      <c r="D18" s="45"/>
      <c r="E18" s="28"/>
      <c r="F18" s="28"/>
      <c r="G18" s="28"/>
      <c r="H18" s="28"/>
      <c r="I18" s="118"/>
      <c r="J18" s="70"/>
      <c r="K18" s="124"/>
    </row>
    <row r="19" spans="1:13" x14ac:dyDescent="0.25">
      <c r="A19" s="96" t="s">
        <v>6</v>
      </c>
      <c r="B19" s="38" t="str">
        <f>IF(B18="sociaal tarief",1.5,"")</f>
        <v/>
      </c>
      <c r="C19" s="29" t="str">
        <f>IF(B18="sociaal tarief","x","")</f>
        <v/>
      </c>
      <c r="D19" s="29" t="str">
        <f>IF(B18="sociaal tarief","x","")</f>
        <v/>
      </c>
      <c r="E19" s="38" t="str">
        <f>IF(E18="sociaal tarief",0.75,"")</f>
        <v/>
      </c>
      <c r="F19" s="38" t="str">
        <f t="shared" ref="F19" si="6">IF(F18="sociaal tarief",0.75,"")</f>
        <v/>
      </c>
      <c r="G19" s="38" t="str">
        <f t="shared" ref="G19" si="7">IF(G18="sociaal tarief",0.75,"")</f>
        <v/>
      </c>
      <c r="H19" s="38" t="str">
        <f t="shared" ref="H19" si="8">IF(H18="sociaal tarief",0.75,"")</f>
        <v/>
      </c>
      <c r="I19" s="120">
        <f>SUM(B19,E19,F19,G19,H19)</f>
        <v>0</v>
      </c>
      <c r="J19" s="105"/>
      <c r="K19" s="121">
        <f>I19*0.45</f>
        <v>0</v>
      </c>
    </row>
    <row r="20" spans="1:13" ht="15.75" thickBot="1" x14ac:dyDescent="0.3">
      <c r="A20" s="98" t="s">
        <v>10</v>
      </c>
      <c r="B20" s="39" t="str">
        <f>IF(B18="basis",3,"")</f>
        <v/>
      </c>
      <c r="C20" s="40" t="str">
        <f>IF(B18="basis","x","")</f>
        <v/>
      </c>
      <c r="D20" s="40" t="str">
        <f>IF(B18="basis","x","")</f>
        <v/>
      </c>
      <c r="E20" s="39" t="str">
        <f>IF(E18="basis",1.5,"")</f>
        <v/>
      </c>
      <c r="F20" s="39" t="str">
        <f t="shared" ref="F20:H20" si="9">IF(F18="basis",1.5,"")</f>
        <v/>
      </c>
      <c r="G20" s="39" t="str">
        <f t="shared" si="9"/>
        <v/>
      </c>
      <c r="H20" s="39" t="str">
        <f t="shared" si="9"/>
        <v/>
      </c>
      <c r="I20" s="122">
        <f>SUM(B20,E20,F20,G20,H20)</f>
        <v>0</v>
      </c>
      <c r="J20" s="105"/>
      <c r="K20" s="123">
        <f>I20*0.45</f>
        <v>0</v>
      </c>
    </row>
    <row r="21" spans="1:13" ht="15.75" thickBot="1" x14ac:dyDescent="0.3">
      <c r="J21" s="70"/>
      <c r="K21" s="124"/>
    </row>
    <row r="22" spans="1:13" ht="27" x14ac:dyDescent="0.25">
      <c r="A22" s="37" t="s">
        <v>11</v>
      </c>
      <c r="B22" s="91" t="s">
        <v>18</v>
      </c>
      <c r="C22" s="92" t="s">
        <v>27</v>
      </c>
      <c r="D22" s="92" t="s">
        <v>28</v>
      </c>
      <c r="E22" s="92" t="s">
        <v>29</v>
      </c>
      <c r="F22" s="92" t="s">
        <v>30</v>
      </c>
      <c r="G22" s="92" t="s">
        <v>31</v>
      </c>
      <c r="H22" s="92" t="s">
        <v>32</v>
      </c>
      <c r="I22" s="116" t="s">
        <v>37</v>
      </c>
      <c r="J22" s="70"/>
      <c r="K22" s="124"/>
    </row>
    <row r="23" spans="1:13" x14ac:dyDescent="0.25">
      <c r="A23" s="94"/>
      <c r="B23" s="28"/>
      <c r="C23" s="45"/>
      <c r="D23" s="45"/>
      <c r="E23" s="28"/>
      <c r="F23" s="28"/>
      <c r="G23" s="28"/>
      <c r="H23" s="28"/>
      <c r="I23" s="118"/>
      <c r="J23" s="70"/>
      <c r="K23" s="124"/>
    </row>
    <row r="24" spans="1:13" x14ac:dyDescent="0.25">
      <c r="A24" s="96" t="s">
        <v>6</v>
      </c>
      <c r="B24" s="38" t="str">
        <f>IF(B23="sociaal tarief",1.5,"")</f>
        <v/>
      </c>
      <c r="C24" s="29" t="str">
        <f>IF(B23="sociaal tarief","x","")</f>
        <v/>
      </c>
      <c r="D24" s="29" t="str">
        <f>IF(B23="sociaal tarief","x","")</f>
        <v/>
      </c>
      <c r="E24" s="38" t="str">
        <f>IF(E23="sociaal tarief",0.75,"")</f>
        <v/>
      </c>
      <c r="F24" s="38" t="str">
        <f t="shared" ref="F24" si="10">IF(F23="sociaal tarief",0.75,"")</f>
        <v/>
      </c>
      <c r="G24" s="38" t="str">
        <f t="shared" ref="G24" si="11">IF(G23="sociaal tarief",0.75,"")</f>
        <v/>
      </c>
      <c r="H24" s="38" t="str">
        <f t="shared" ref="H24" si="12">IF(H23="sociaal tarief",0.75,"")</f>
        <v/>
      </c>
      <c r="I24" s="120">
        <f>SUM(B24,E24,F24,G24,H24)</f>
        <v>0</v>
      </c>
      <c r="J24" s="105"/>
      <c r="K24" s="121">
        <f>I24*0.45</f>
        <v>0</v>
      </c>
    </row>
    <row r="25" spans="1:13" ht="15.75" thickBot="1" x14ac:dyDescent="0.3">
      <c r="A25" s="98" t="s">
        <v>10</v>
      </c>
      <c r="B25" s="39" t="str">
        <f>IF(B23="basis",3,"")</f>
        <v/>
      </c>
      <c r="C25" s="40" t="str">
        <f>IF(B23="basis","x","")</f>
        <v/>
      </c>
      <c r="D25" s="40" t="str">
        <f>IF(B23="basis","x","")</f>
        <v/>
      </c>
      <c r="E25" s="39" t="str">
        <f>IF(E23="basis",1.5,"")</f>
        <v/>
      </c>
      <c r="F25" s="39" t="str">
        <f t="shared" ref="F25:H25" si="13">IF(F23="basis",1.5,"")</f>
        <v/>
      </c>
      <c r="G25" s="39" t="str">
        <f t="shared" si="13"/>
        <v/>
      </c>
      <c r="H25" s="39" t="str">
        <f t="shared" si="13"/>
        <v/>
      </c>
      <c r="I25" s="122">
        <f>SUM(B25,E25,F25,G25,H25)</f>
        <v>0</v>
      </c>
      <c r="J25" s="105"/>
      <c r="K25" s="123">
        <f>I25*0.45</f>
        <v>0</v>
      </c>
    </row>
    <row r="26" spans="1:13" ht="15.75" thickBot="1" x14ac:dyDescent="0.3">
      <c r="J26" s="70"/>
      <c r="K26" s="124"/>
    </row>
    <row r="27" spans="1:13" ht="27" x14ac:dyDescent="0.25">
      <c r="A27" s="37" t="s">
        <v>12</v>
      </c>
      <c r="B27" s="91" t="s">
        <v>18</v>
      </c>
      <c r="C27" s="92" t="s">
        <v>27</v>
      </c>
      <c r="D27" s="92" t="s">
        <v>28</v>
      </c>
      <c r="E27" s="92" t="s">
        <v>29</v>
      </c>
      <c r="F27" s="92" t="s">
        <v>30</v>
      </c>
      <c r="G27" s="92" t="s">
        <v>31</v>
      </c>
      <c r="H27" s="92" t="s">
        <v>32</v>
      </c>
      <c r="I27" s="116" t="s">
        <v>37</v>
      </c>
      <c r="J27" s="70"/>
      <c r="K27" s="124"/>
    </row>
    <row r="28" spans="1:13" x14ac:dyDescent="0.25">
      <c r="A28" s="94"/>
      <c r="B28" s="28"/>
      <c r="C28" s="45"/>
      <c r="D28" s="45"/>
      <c r="E28" s="28"/>
      <c r="F28" s="28"/>
      <c r="G28" s="28"/>
      <c r="H28" s="28"/>
      <c r="I28" s="118"/>
      <c r="J28" s="70"/>
      <c r="K28" s="124"/>
    </row>
    <row r="29" spans="1:13" x14ac:dyDescent="0.25">
      <c r="A29" s="96" t="s">
        <v>6</v>
      </c>
      <c r="B29" s="38" t="str">
        <f>IF(B28="sociaal tarief",1.5,"")</f>
        <v/>
      </c>
      <c r="C29" s="29" t="str">
        <f>IF(B28="sociaal tarief","x","")</f>
        <v/>
      </c>
      <c r="D29" s="29" t="str">
        <f>IF(B28="sociaal tarief","x","")</f>
        <v/>
      </c>
      <c r="E29" s="38" t="str">
        <f>IF(E28="sociaal tarief",0.75,"")</f>
        <v/>
      </c>
      <c r="F29" s="38" t="str">
        <f t="shared" ref="F29" si="14">IF(F28="sociaal tarief",0.75,"")</f>
        <v/>
      </c>
      <c r="G29" s="38" t="str">
        <f t="shared" ref="G29" si="15">IF(G28="sociaal tarief",0.75,"")</f>
        <v/>
      </c>
      <c r="H29" s="38" t="str">
        <f t="shared" ref="H29" si="16">IF(H28="sociaal tarief",0.75,"")</f>
        <v/>
      </c>
      <c r="I29" s="120">
        <f>SUM(B29,E29,F29,G29,H29)</f>
        <v>0</v>
      </c>
      <c r="J29" s="105">
        <f>SUM(I9,I14,I19,I24,I29)</f>
        <v>0</v>
      </c>
      <c r="K29" s="121">
        <f>I29*0.45</f>
        <v>0</v>
      </c>
      <c r="M29" s="5"/>
    </row>
    <row r="30" spans="1:13" ht="15.75" thickBot="1" x14ac:dyDescent="0.3">
      <c r="A30" s="98" t="s">
        <v>10</v>
      </c>
      <c r="B30" s="39" t="str">
        <f>IF(B28="basis",3,"")</f>
        <v/>
      </c>
      <c r="C30" s="40" t="str">
        <f>IF(B28="basis","x","")</f>
        <v/>
      </c>
      <c r="D30" s="40" t="str">
        <f>IF(B28="basis","x","")</f>
        <v/>
      </c>
      <c r="E30" s="39" t="str">
        <f>IF(E28="basis",1.5,"")</f>
        <v/>
      </c>
      <c r="F30" s="39" t="str">
        <f t="shared" ref="F30:H30" si="17">IF(F28="basis",1.5,"")</f>
        <v/>
      </c>
      <c r="G30" s="39" t="str">
        <f t="shared" si="17"/>
        <v/>
      </c>
      <c r="H30" s="39" t="str">
        <f t="shared" si="17"/>
        <v/>
      </c>
      <c r="I30" s="122">
        <f>SUM(B30,E30,F30,G30,H30)</f>
        <v>0</v>
      </c>
      <c r="J30" s="105">
        <f>SUM(I10,I15,I20,I25,I30)</f>
        <v>0</v>
      </c>
      <c r="K30" s="125">
        <f>I30*0.45</f>
        <v>0</v>
      </c>
      <c r="M30" s="5"/>
    </row>
    <row r="31" spans="1:13" ht="15.75" thickBot="1" x14ac:dyDescent="0.3"/>
    <row r="32" spans="1:13" ht="30.75" thickBot="1" x14ac:dyDescent="0.3">
      <c r="E32" s="103" t="s">
        <v>33</v>
      </c>
      <c r="F32" s="49">
        <v>0</v>
      </c>
      <c r="H32" s="16" t="s">
        <v>34</v>
      </c>
      <c r="I32" s="42">
        <f>J32*F32</f>
        <v>0</v>
      </c>
      <c r="J32" s="126">
        <f>SUM(I9,I14,J19,I24,I29)</f>
        <v>0</v>
      </c>
      <c r="K32" s="127"/>
      <c r="L32" s="128"/>
    </row>
    <row r="33" spans="8:14" x14ac:dyDescent="0.25">
      <c r="J33" s="70"/>
    </row>
    <row r="34" spans="8:14" ht="30" x14ac:dyDescent="0.25">
      <c r="H34" s="104" t="s">
        <v>35</v>
      </c>
      <c r="I34" s="46">
        <f>J34*F32</f>
        <v>0</v>
      </c>
      <c r="J34" s="72">
        <f>SUM(I10,I15,I20,I25,I30)</f>
        <v>0</v>
      </c>
      <c r="K34" s="129"/>
    </row>
    <row r="35" spans="8:14" x14ac:dyDescent="0.25">
      <c r="H35" s="104"/>
      <c r="I35" s="46"/>
    </row>
    <row r="36" spans="8:14" x14ac:dyDescent="0.25">
      <c r="H36" s="104"/>
      <c r="I36" s="130">
        <f>I32</f>
        <v>0</v>
      </c>
    </row>
    <row r="37" spans="8:14" x14ac:dyDescent="0.25">
      <c r="H37" s="104"/>
      <c r="I37" s="130">
        <f>I34</f>
        <v>0</v>
      </c>
    </row>
    <row r="39" spans="8:14" x14ac:dyDescent="0.25">
      <c r="I39" s="5"/>
    </row>
    <row r="40" spans="8:14" x14ac:dyDescent="0.25">
      <c r="I40" s="5"/>
    </row>
    <row r="45" spans="8:14" x14ac:dyDescent="0.25">
      <c r="H45" s="8"/>
      <c r="I45" s="11"/>
      <c r="J45" s="11"/>
      <c r="K45" s="11"/>
    </row>
    <row r="47" spans="8:14" x14ac:dyDescent="0.25">
      <c r="H47" s="16"/>
      <c r="I47" s="47"/>
      <c r="J47" s="47"/>
      <c r="K47" s="47"/>
      <c r="M47" s="15"/>
      <c r="N47" s="2"/>
    </row>
    <row r="48" spans="8:14" x14ac:dyDescent="0.25">
      <c r="I48" s="4"/>
      <c r="J48" s="4"/>
      <c r="K48" s="4"/>
      <c r="N48" s="2"/>
    </row>
    <row r="49" spans="8:14" x14ac:dyDescent="0.25">
      <c r="H49" s="16"/>
      <c r="I49" s="48"/>
      <c r="J49" s="48"/>
      <c r="K49" s="48"/>
      <c r="M49" s="15"/>
      <c r="N49" s="2"/>
    </row>
    <row r="50" spans="8:14" x14ac:dyDescent="0.25">
      <c r="H50" s="16"/>
      <c r="I50" s="48"/>
      <c r="J50" s="48"/>
      <c r="K50" s="48"/>
      <c r="M50" s="15"/>
      <c r="N50" s="2"/>
    </row>
    <row r="51" spans="8:14" x14ac:dyDescent="0.25">
      <c r="H51" s="18"/>
      <c r="I51" s="48"/>
      <c r="J51" s="48"/>
      <c r="K51" s="48"/>
      <c r="M51" s="15"/>
      <c r="N51" s="2"/>
    </row>
    <row r="52" spans="8:14" x14ac:dyDescent="0.25">
      <c r="N52" s="2"/>
    </row>
    <row r="53" spans="8:14" x14ac:dyDescent="0.25">
      <c r="H53" s="18"/>
      <c r="I53" s="47"/>
      <c r="J53" s="47"/>
      <c r="K53" s="47"/>
      <c r="M53" s="15"/>
      <c r="N53" s="2"/>
    </row>
    <row r="54" spans="8:14" x14ac:dyDescent="0.25">
      <c r="N54" s="2"/>
    </row>
    <row r="55" spans="8:14" ht="22.5" customHeight="1" x14ac:dyDescent="0.25">
      <c r="H55" s="14"/>
      <c r="I55" s="32"/>
      <c r="J55" s="32"/>
      <c r="K55" s="32"/>
      <c r="M55" s="14"/>
      <c r="N55" s="2"/>
    </row>
    <row r="57" spans="8:14" x14ac:dyDescent="0.25">
      <c r="H57" s="19"/>
      <c r="I57" s="5"/>
      <c r="J57" s="5"/>
      <c r="K57" s="5"/>
    </row>
    <row r="59" spans="8:14" x14ac:dyDescent="0.25">
      <c r="H59" s="19"/>
      <c r="I59" s="5"/>
      <c r="J59" s="5"/>
      <c r="K59" s="5"/>
    </row>
  </sheetData>
  <sheetProtection algorithmName="SHA-512" hashValue="hizcSU0XGF1iD/nON7rFCtJQp3/skagQ9gEhwaTgGLpcdBBmHR/2HE8J8RXmPiqwhLPpg9aMFNrEQCNue1/4EQ==" saltValue="OiJ7HLzeu68TduHBGyLYNQ==" spinCount="100000" sheet="1" objects="1" scenarios="1"/>
  <mergeCells count="1">
    <mergeCell ref="B2:D2"/>
  </mergeCells>
  <conditionalFormatting sqref="B8:H8">
    <cfRule type="containsText" dxfId="24" priority="25" operator="containsText" text="sociaal tarief">
      <formula>NOT(ISERROR(SEARCH("sociaal tarief",B8)))</formula>
    </cfRule>
    <cfRule type="containsText" dxfId="23" priority="26" operator="containsText" text="basis">
      <formula>NOT(ISERROR(SEARCH("basis",B8)))</formula>
    </cfRule>
    <cfRule type="containsText" dxfId="22" priority="27" operator="containsText" text="1,5">
      <formula>NOT(ISERROR(SEARCH("1,5",B8)))</formula>
    </cfRule>
    <cfRule type="containsText" dxfId="21" priority="28" operator="containsText" text="1,50">
      <formula>NOT(ISERROR(SEARCH("1,50",B8)))</formula>
    </cfRule>
    <cfRule type="containsText" dxfId="20" priority="30" operator="containsText" text="0,75">
      <formula>NOT(ISERROR(SEARCH("0,75",B8)))</formula>
    </cfRule>
  </conditionalFormatting>
  <conditionalFormatting sqref="B13:H13">
    <cfRule type="containsText" dxfId="19" priority="19" operator="containsText" text="sociaal tarief">
      <formula>NOT(ISERROR(SEARCH("sociaal tarief",B13)))</formula>
    </cfRule>
    <cfRule type="containsText" dxfId="18" priority="20" operator="containsText" text="basis">
      <formula>NOT(ISERROR(SEARCH("basis",B13)))</formula>
    </cfRule>
    <cfRule type="containsText" dxfId="17" priority="21" operator="containsText" text="1,5">
      <formula>NOT(ISERROR(SEARCH("1,5",B13)))</formula>
    </cfRule>
    <cfRule type="containsText" dxfId="16" priority="22" operator="containsText" text="1,50">
      <formula>NOT(ISERROR(SEARCH("1,50",B13)))</formula>
    </cfRule>
    <cfRule type="containsText" dxfId="15" priority="24" operator="containsText" text="0,75">
      <formula>NOT(ISERROR(SEARCH("0,75",B13)))</formula>
    </cfRule>
  </conditionalFormatting>
  <conditionalFormatting sqref="B18:H18">
    <cfRule type="containsText" dxfId="14" priority="13" operator="containsText" text="sociaal tarief">
      <formula>NOT(ISERROR(SEARCH("sociaal tarief",B18)))</formula>
    </cfRule>
    <cfRule type="containsText" dxfId="13" priority="14" operator="containsText" text="basis">
      <formula>NOT(ISERROR(SEARCH("basis",B18)))</formula>
    </cfRule>
    <cfRule type="containsText" dxfId="12" priority="15" operator="containsText" text="1,5">
      <formula>NOT(ISERROR(SEARCH("1,5",B18)))</formula>
    </cfRule>
    <cfRule type="containsText" dxfId="11" priority="16" operator="containsText" text="1,50">
      <formula>NOT(ISERROR(SEARCH("1,50",B18)))</formula>
    </cfRule>
    <cfRule type="containsText" dxfId="10" priority="18" operator="containsText" text="0,75">
      <formula>NOT(ISERROR(SEARCH("0,75",B18)))</formula>
    </cfRule>
  </conditionalFormatting>
  <conditionalFormatting sqref="B23:H23">
    <cfRule type="containsText" dxfId="9" priority="7" operator="containsText" text="sociaal tarief">
      <formula>NOT(ISERROR(SEARCH("sociaal tarief",B23)))</formula>
    </cfRule>
    <cfRule type="containsText" dxfId="8" priority="8" operator="containsText" text="basis">
      <formula>NOT(ISERROR(SEARCH("basis",B23)))</formula>
    </cfRule>
    <cfRule type="containsText" dxfId="7" priority="9" operator="containsText" text="1,5">
      <formula>NOT(ISERROR(SEARCH("1,5",B23)))</formula>
    </cfRule>
    <cfRule type="containsText" dxfId="6" priority="10" operator="containsText" text="1,50">
      <formula>NOT(ISERROR(SEARCH("1,50",B23)))</formula>
    </cfRule>
    <cfRule type="containsText" dxfId="5" priority="12" operator="containsText" text="0,75">
      <formula>NOT(ISERROR(SEARCH("0,75",B23)))</formula>
    </cfRule>
  </conditionalFormatting>
  <conditionalFormatting sqref="B28:H28">
    <cfRule type="containsText" dxfId="4" priority="1" operator="containsText" text="sociaal tarief">
      <formula>NOT(ISERROR(SEARCH("sociaal tarief",B28)))</formula>
    </cfRule>
    <cfRule type="containsText" dxfId="3" priority="2" operator="containsText" text="basis">
      <formula>NOT(ISERROR(SEARCH("basis",B28)))</formula>
    </cfRule>
    <cfRule type="containsText" dxfId="2" priority="3" operator="containsText" text="1,5">
      <formula>NOT(ISERROR(SEARCH("1,5",B28)))</formula>
    </cfRule>
    <cfRule type="containsText" dxfId="1" priority="4" operator="containsText" text="1,50">
      <formula>NOT(ISERROR(SEARCH("1,50",B28)))</formula>
    </cfRule>
    <cfRule type="containsText" dxfId="0" priority="6" operator="containsText" text="0,75">
      <formula>NOT(ISERROR(SEARCH("0,75",B28)))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91592D3-AF80-49B1-862B-A9F7C5AA8F5C}">
          <x14:formula1>
            <xm:f>Gegevensvalidatie!$K$3:$K$5</xm:f>
          </x14:formula1>
          <xm:sqref>B8 E8:H8 B13 E13:H13 B18 E18:H18 B23 E23:H23 B28 E28:H28</xm:sqref>
        </x14:dataValidation>
        <x14:dataValidation type="list" allowBlank="1" showInputMessage="1" showErrorMessage="1" xr:uid="{4E9B510F-1A02-402F-8F7D-4BCC11519E6A}">
          <x14:formula1>
            <xm:f>Gegevensvalidatie!$F$3:$F$7</xm:f>
          </x14:formula1>
          <xm:sqref>F32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49D3-C9DB-4296-9D04-442409B7F42C}">
  <dimension ref="A2:N29"/>
  <sheetViews>
    <sheetView zoomScaleNormal="100" workbookViewId="0">
      <selection activeCell="C8" sqref="C8"/>
    </sheetView>
  </sheetViews>
  <sheetFormatPr defaultRowHeight="15" x14ac:dyDescent="0.25"/>
  <cols>
    <col min="1" max="1" width="20.140625" customWidth="1"/>
    <col min="2" max="2" width="30.140625" customWidth="1"/>
    <col min="3" max="3" width="26.140625" customWidth="1"/>
    <col min="4" max="4" width="25.140625" customWidth="1"/>
    <col min="5" max="5" width="20.140625" bestFit="1" customWidth="1"/>
    <col min="6" max="7" width="15.7109375" customWidth="1"/>
    <col min="8" max="8" width="19.7109375" bestFit="1" customWidth="1"/>
    <col min="9" max="9" width="19.7109375" customWidth="1"/>
    <col min="10" max="10" width="15.5703125" customWidth="1"/>
    <col min="12" max="12" width="21.5703125" bestFit="1" customWidth="1"/>
    <col min="13" max="13" width="12.85546875" customWidth="1"/>
  </cols>
  <sheetData>
    <row r="2" spans="1:14" ht="21" x14ac:dyDescent="0.35">
      <c r="B2" s="133" t="s">
        <v>58</v>
      </c>
      <c r="C2" s="133"/>
      <c r="D2" s="133"/>
      <c r="E2" s="44"/>
      <c r="F2" s="44"/>
    </row>
    <row r="4" spans="1:14" x14ac:dyDescent="0.25">
      <c r="A4" s="106" t="s">
        <v>57</v>
      </c>
      <c r="B4" s="107">
        <f>'Voorschoolse opvang'!B4</f>
        <v>46225</v>
      </c>
    </row>
    <row r="6" spans="1:14" ht="32.25" customHeight="1" thickBot="1" x14ac:dyDescent="0.3"/>
    <row r="7" spans="1:14" ht="30" x14ac:dyDescent="0.25">
      <c r="A7" s="37" t="s">
        <v>38</v>
      </c>
      <c r="B7" s="50" t="s">
        <v>39</v>
      </c>
      <c r="C7" s="51" t="s">
        <v>40</v>
      </c>
      <c r="D7" s="50" t="s">
        <v>41</v>
      </c>
      <c r="E7" s="52" t="s">
        <v>42</v>
      </c>
      <c r="F7" s="2"/>
      <c r="G7" s="2"/>
      <c r="H7" s="2"/>
      <c r="I7" s="2"/>
      <c r="J7" s="7"/>
      <c r="N7" s="1"/>
    </row>
    <row r="8" spans="1:14" ht="24.75" customHeight="1" x14ac:dyDescent="0.25">
      <c r="A8" s="53" t="s">
        <v>6</v>
      </c>
      <c r="B8" s="55">
        <f>'Voorschoolse opvang'!E38</f>
        <v>0</v>
      </c>
      <c r="C8" s="10">
        <f>Woensdagnamiddag!H21</f>
        <v>0</v>
      </c>
      <c r="D8" s="23">
        <f>'Naschoolse opvang'!I36</f>
        <v>0</v>
      </c>
      <c r="E8" s="66">
        <f>SUM(B8:D8)</f>
        <v>0</v>
      </c>
      <c r="F8" s="20"/>
      <c r="G8" s="20"/>
      <c r="H8" s="20"/>
      <c r="I8" s="20"/>
      <c r="J8" s="21"/>
      <c r="N8" s="1"/>
    </row>
    <row r="9" spans="1:14" ht="24.75" customHeight="1" thickBot="1" x14ac:dyDescent="0.3">
      <c r="A9" s="54" t="s">
        <v>10</v>
      </c>
      <c r="B9" s="56">
        <f>'Voorschoolse opvang'!E39</f>
        <v>0</v>
      </c>
      <c r="C9" s="57">
        <f>Woensdagnamiddag!H22</f>
        <v>0</v>
      </c>
      <c r="D9" s="27">
        <f>'Naschoolse opvang'!I37</f>
        <v>0</v>
      </c>
      <c r="E9" s="67">
        <f>SUM(B9:D9)</f>
        <v>0</v>
      </c>
      <c r="F9" s="22"/>
      <c r="G9" s="22"/>
      <c r="H9" s="22"/>
      <c r="I9" s="22"/>
      <c r="J9" s="21"/>
      <c r="N9" s="1"/>
    </row>
    <row r="10" spans="1:14" ht="15" customHeight="1" x14ac:dyDescent="0.25">
      <c r="A10" s="58"/>
      <c r="B10" s="59"/>
      <c r="C10" s="25"/>
      <c r="D10" s="24"/>
      <c r="E10" s="60"/>
      <c r="F10" s="22"/>
      <c r="G10" s="22"/>
      <c r="H10" s="22"/>
      <c r="I10" s="22"/>
      <c r="J10" s="21"/>
      <c r="N10" s="1"/>
    </row>
    <row r="11" spans="1:14" ht="15" customHeight="1" x14ac:dyDescent="0.25">
      <c r="A11" s="58"/>
      <c r="B11" s="59"/>
      <c r="C11" s="25"/>
      <c r="D11" s="24"/>
      <c r="E11" s="60"/>
      <c r="F11" s="22"/>
      <c r="G11" s="22"/>
      <c r="H11" s="22"/>
      <c r="I11" s="22"/>
      <c r="J11" s="21"/>
      <c r="N11" s="1"/>
    </row>
    <row r="12" spans="1:14" ht="75" x14ac:dyDescent="0.25">
      <c r="A12" s="18" t="s">
        <v>55</v>
      </c>
      <c r="B12" s="3">
        <v>12.5</v>
      </c>
      <c r="D12" s="68"/>
      <c r="E12" s="42"/>
      <c r="F12" s="6"/>
      <c r="N12" s="1"/>
    </row>
    <row r="13" spans="1:14" ht="60" x14ac:dyDescent="0.25">
      <c r="A13" s="65" t="s">
        <v>56</v>
      </c>
      <c r="B13" s="17">
        <v>25</v>
      </c>
      <c r="D13" s="58"/>
      <c r="E13" s="69"/>
      <c r="F13" s="6"/>
    </row>
    <row r="14" spans="1:14" x14ac:dyDescent="0.25">
      <c r="H14" s="8"/>
      <c r="I14" s="8"/>
      <c r="J14" s="11"/>
    </row>
    <row r="15" spans="1:14" x14ac:dyDescent="0.25">
      <c r="H15" s="12"/>
      <c r="I15" s="12"/>
      <c r="J15" s="13"/>
    </row>
    <row r="17" spans="1:13" x14ac:dyDescent="0.25">
      <c r="H17" s="16"/>
      <c r="I17" s="16"/>
      <c r="J17" s="61"/>
      <c r="L17" s="15"/>
      <c r="M17" s="2"/>
    </row>
    <row r="18" spans="1:13" x14ac:dyDescent="0.25">
      <c r="A18" s="16"/>
      <c r="B18" s="61"/>
      <c r="D18" s="15"/>
      <c r="E18" s="2"/>
      <c r="J18" s="4"/>
      <c r="M18" s="2"/>
    </row>
    <row r="19" spans="1:13" x14ac:dyDescent="0.25">
      <c r="B19" s="4"/>
      <c r="E19" s="2"/>
      <c r="H19" s="16"/>
      <c r="I19" s="16"/>
      <c r="J19" s="62"/>
      <c r="L19" s="15"/>
      <c r="M19" s="2"/>
    </row>
    <row r="20" spans="1:13" x14ac:dyDescent="0.25">
      <c r="A20" s="16"/>
      <c r="B20" s="62"/>
      <c r="D20" s="15"/>
      <c r="E20" s="2"/>
      <c r="H20" s="16"/>
      <c r="I20" s="16"/>
      <c r="J20" s="62"/>
      <c r="L20" s="15"/>
      <c r="M20" s="2"/>
    </row>
    <row r="21" spans="1:13" x14ac:dyDescent="0.25">
      <c r="A21" s="16"/>
      <c r="B21" s="62"/>
      <c r="D21" s="15"/>
      <c r="E21" s="2"/>
      <c r="H21" s="18"/>
      <c r="I21" s="18"/>
      <c r="J21" s="62"/>
      <c r="L21" s="15"/>
      <c r="M21" s="2"/>
    </row>
    <row r="22" spans="1:13" x14ac:dyDescent="0.25">
      <c r="A22" s="18"/>
      <c r="B22" s="62"/>
      <c r="D22" s="15"/>
      <c r="E22" s="2"/>
      <c r="M22" s="2"/>
    </row>
    <row r="23" spans="1:13" x14ac:dyDescent="0.25">
      <c r="E23" s="2"/>
      <c r="H23" s="18"/>
      <c r="I23" s="18"/>
      <c r="J23" s="61"/>
      <c r="L23" s="15"/>
      <c r="M23" s="2"/>
    </row>
    <row r="24" spans="1:13" x14ac:dyDescent="0.25">
      <c r="A24" s="18"/>
      <c r="B24" s="61"/>
      <c r="D24" s="15"/>
      <c r="E24" s="2"/>
      <c r="M24" s="2"/>
    </row>
    <row r="25" spans="1:13" ht="22.5" customHeight="1" x14ac:dyDescent="0.25">
      <c r="H25" s="14"/>
      <c r="I25" s="14"/>
      <c r="J25" s="9"/>
      <c r="L25" s="14"/>
      <c r="M25" s="2"/>
    </row>
    <row r="26" spans="1:13" x14ac:dyDescent="0.25">
      <c r="A26" s="63"/>
      <c r="B26" s="6"/>
    </row>
    <row r="27" spans="1:13" x14ac:dyDescent="0.25">
      <c r="H27" s="19"/>
      <c r="I27" s="19"/>
      <c r="J27" s="5"/>
    </row>
    <row r="28" spans="1:13" x14ac:dyDescent="0.25">
      <c r="A28" s="64"/>
      <c r="B28" s="5"/>
    </row>
    <row r="29" spans="1:13" x14ac:dyDescent="0.25">
      <c r="H29" s="19"/>
      <c r="I29" s="19"/>
      <c r="J29" s="5"/>
    </row>
  </sheetData>
  <sheetProtection algorithmName="SHA-512" hashValue="QATuAMjrsUQBIOPmCrCQUUc8H0zq3bPgNjYQCqq2nP8v26i2pv0BfG7XenGsBHM76ZZ00uGhBeO8HTWRf+T5LQ==" saltValue="61UfL5MmUOvcZnLKpqoKhQ==" spinCount="100000" sheet="1" objects="1" scenarios="1"/>
  <mergeCells count="1">
    <mergeCell ref="B2:D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4226-8CE6-4D8A-A583-577FAAA86A1A}">
  <dimension ref="A2:M34"/>
  <sheetViews>
    <sheetView workbookViewId="0">
      <selection activeCell="E16" sqref="E16"/>
    </sheetView>
  </sheetViews>
  <sheetFormatPr defaultRowHeight="15" x14ac:dyDescent="0.25"/>
  <cols>
    <col min="1" max="1" width="20.140625" customWidth="1"/>
    <col min="2" max="2" width="30.140625" customWidth="1"/>
    <col min="3" max="3" width="25.140625" customWidth="1"/>
    <col min="4" max="4" width="20.140625" bestFit="1" customWidth="1"/>
    <col min="5" max="5" width="18.85546875" bestFit="1" customWidth="1"/>
    <col min="6" max="6" width="15.7109375" customWidth="1"/>
    <col min="7" max="7" width="19.7109375" bestFit="1" customWidth="1"/>
    <col min="8" max="8" width="19.7109375" customWidth="1"/>
    <col min="9" max="9" width="15.5703125" customWidth="1"/>
    <col min="11" max="11" width="21.5703125" bestFit="1" customWidth="1"/>
    <col min="12" max="12" width="12.85546875" customWidth="1"/>
  </cols>
  <sheetData>
    <row r="2" spans="1:13" ht="21" x14ac:dyDescent="0.35">
      <c r="B2" s="133" t="s">
        <v>43</v>
      </c>
      <c r="C2" s="133"/>
      <c r="D2" s="44"/>
      <c r="E2" s="44"/>
    </row>
    <row r="4" spans="1:13" x14ac:dyDescent="0.25">
      <c r="A4" s="106" t="s">
        <v>57</v>
      </c>
      <c r="B4" s="108">
        <f>'Voorschoolse opvang'!B4</f>
        <v>46225</v>
      </c>
    </row>
    <row r="6" spans="1:13" ht="32.25" customHeight="1" thickBot="1" x14ac:dyDescent="0.3"/>
    <row r="7" spans="1:13" ht="27.75" customHeight="1" x14ac:dyDescent="0.25">
      <c r="A7" s="37" t="s">
        <v>1</v>
      </c>
      <c r="B7" s="50" t="s">
        <v>39</v>
      </c>
      <c r="C7" s="50" t="s">
        <v>41</v>
      </c>
      <c r="D7" s="52" t="s">
        <v>44</v>
      </c>
      <c r="E7" s="76" t="s">
        <v>45</v>
      </c>
      <c r="F7" s="2"/>
      <c r="G7" s="2"/>
      <c r="H7" s="2"/>
      <c r="I7" s="7"/>
      <c r="M7" s="1"/>
    </row>
    <row r="8" spans="1:13" ht="15" customHeight="1" x14ac:dyDescent="0.25">
      <c r="A8" s="53" t="s">
        <v>6</v>
      </c>
      <c r="B8" s="55">
        <f>'Voorschoolse opvang'!G9</f>
        <v>0</v>
      </c>
      <c r="C8" s="23">
        <f>'Naschoolse opvang'!K9</f>
        <v>0</v>
      </c>
      <c r="D8" s="82">
        <f>SUM(B8:C8)</f>
        <v>0</v>
      </c>
      <c r="E8" s="78">
        <f>IF(D8&gt;16.9,16.9,D8)</f>
        <v>0</v>
      </c>
      <c r="F8" s="20"/>
      <c r="G8" s="20"/>
      <c r="H8" s="20"/>
      <c r="I8" s="21"/>
      <c r="M8" s="1"/>
    </row>
    <row r="9" spans="1:13" ht="15" customHeight="1" thickBot="1" x14ac:dyDescent="0.3">
      <c r="A9" s="54" t="s">
        <v>10</v>
      </c>
      <c r="B9" s="56">
        <f>'Voorschoolse opvang'!G10</f>
        <v>0</v>
      </c>
      <c r="C9" s="27">
        <f>'Naschoolse opvang'!K10</f>
        <v>0</v>
      </c>
      <c r="D9" s="83">
        <f>SUM(B9:C9)</f>
        <v>0</v>
      </c>
      <c r="E9" s="79">
        <f>IF(D9&gt;16.9,16.9,D9)</f>
        <v>0</v>
      </c>
      <c r="F9" s="22"/>
      <c r="G9" s="22"/>
      <c r="H9" s="22"/>
      <c r="I9" s="21"/>
      <c r="M9" s="1"/>
    </row>
    <row r="10" spans="1:13" ht="15" customHeight="1" thickBot="1" x14ac:dyDescent="0.3">
      <c r="A10" s="58"/>
      <c r="B10" s="59"/>
      <c r="C10" s="24"/>
      <c r="D10" s="60"/>
      <c r="E10" s="22"/>
      <c r="F10" s="22"/>
      <c r="G10" s="22"/>
      <c r="H10" s="22"/>
      <c r="I10" s="21"/>
      <c r="M10" s="1"/>
    </row>
    <row r="11" spans="1:13" ht="33" customHeight="1" x14ac:dyDescent="0.25">
      <c r="A11" s="37" t="s">
        <v>8</v>
      </c>
      <c r="B11" s="50" t="s">
        <v>39</v>
      </c>
      <c r="C11" s="50" t="s">
        <v>41</v>
      </c>
      <c r="D11" s="52" t="s">
        <v>46</v>
      </c>
      <c r="E11" s="22"/>
      <c r="F11" s="22"/>
      <c r="G11" s="22"/>
      <c r="H11" s="22"/>
      <c r="I11" s="21"/>
      <c r="M11" s="1"/>
    </row>
    <row r="12" spans="1:13" x14ac:dyDescent="0.25">
      <c r="A12" s="53" t="s">
        <v>6</v>
      </c>
      <c r="B12" s="55">
        <f>'Voorschoolse opvang'!G14</f>
        <v>0</v>
      </c>
      <c r="C12" s="23">
        <f>'Naschoolse opvang'!K14</f>
        <v>0</v>
      </c>
      <c r="D12" s="80">
        <f>SUM(B12:C12)</f>
        <v>0</v>
      </c>
      <c r="E12" s="26">
        <f>IF(D12&gt;16.9,16.9,D12)</f>
        <v>0</v>
      </c>
      <c r="M12" s="1"/>
    </row>
    <row r="13" spans="1:13" ht="15.75" thickBot="1" x14ac:dyDescent="0.3">
      <c r="A13" s="54" t="s">
        <v>10</v>
      </c>
      <c r="B13" s="56">
        <f>'Voorschoolse opvang'!G15</f>
        <v>0</v>
      </c>
      <c r="C13" s="27">
        <f>'Naschoolse opvang'!I41</f>
        <v>0</v>
      </c>
      <c r="D13" s="81">
        <f>SUM(B13:C13)</f>
        <v>0</v>
      </c>
      <c r="E13" s="77">
        <f>IF(D13&gt;16.9,16.9,D13)</f>
        <v>0</v>
      </c>
    </row>
    <row r="14" spans="1:13" ht="15.75" thickBot="1" x14ac:dyDescent="0.3">
      <c r="G14" s="8"/>
      <c r="H14" s="8"/>
      <c r="I14" s="11"/>
    </row>
    <row r="15" spans="1:13" ht="33" customHeight="1" x14ac:dyDescent="0.25">
      <c r="A15" s="37" t="s">
        <v>9</v>
      </c>
      <c r="B15" s="50" t="s">
        <v>39</v>
      </c>
      <c r="C15" s="50" t="s">
        <v>47</v>
      </c>
      <c r="D15" s="52" t="s">
        <v>46</v>
      </c>
      <c r="G15" s="8"/>
      <c r="H15" s="8"/>
      <c r="I15" s="11"/>
    </row>
    <row r="16" spans="1:13" x14ac:dyDescent="0.25">
      <c r="A16" s="53" t="s">
        <v>6</v>
      </c>
      <c r="B16" s="55">
        <f>'Voorschoolse opvang'!G19</f>
        <v>0</v>
      </c>
      <c r="C16" s="23">
        <f>Woensdagnamiddag!J9</f>
        <v>0</v>
      </c>
      <c r="D16" s="82">
        <f>SUM(B16:C16)</f>
        <v>0</v>
      </c>
      <c r="E16" s="26">
        <f>IF(D16&gt;16.9,16.9,D16)</f>
        <v>0</v>
      </c>
      <c r="G16" s="8"/>
      <c r="H16" s="8"/>
      <c r="I16" s="11"/>
    </row>
    <row r="17" spans="1:12" ht="15.75" thickBot="1" x14ac:dyDescent="0.3">
      <c r="A17" s="54" t="s">
        <v>10</v>
      </c>
      <c r="B17" s="56">
        <f>'Voorschoolse opvang'!G20</f>
        <v>0</v>
      </c>
      <c r="C17" s="27">
        <f>Woensdagnamiddag!J10</f>
        <v>0</v>
      </c>
      <c r="D17" s="83">
        <f>SUM(B17:C17)</f>
        <v>0</v>
      </c>
      <c r="E17" s="77">
        <f>IF(D17&gt;16.9,16.9,D17)</f>
        <v>0</v>
      </c>
      <c r="G17" s="8"/>
      <c r="H17" s="8"/>
      <c r="I17" s="11"/>
    </row>
    <row r="18" spans="1:12" x14ac:dyDescent="0.25">
      <c r="G18" s="8"/>
      <c r="H18" s="8"/>
      <c r="I18" s="11"/>
    </row>
    <row r="19" spans="1:12" ht="15.75" thickBot="1" x14ac:dyDescent="0.3">
      <c r="A19" s="16"/>
      <c r="B19" s="61"/>
      <c r="C19" s="15"/>
      <c r="D19" s="2"/>
      <c r="I19" s="4"/>
      <c r="L19" s="2"/>
    </row>
    <row r="20" spans="1:12" ht="29.25" customHeight="1" x14ac:dyDescent="0.25">
      <c r="A20" s="37" t="s">
        <v>11</v>
      </c>
      <c r="B20" s="50" t="s">
        <v>39</v>
      </c>
      <c r="C20" s="50" t="s">
        <v>41</v>
      </c>
      <c r="D20" s="52" t="s">
        <v>42</v>
      </c>
      <c r="G20" s="16"/>
      <c r="H20" s="16"/>
      <c r="I20" s="62"/>
      <c r="K20" s="15"/>
      <c r="L20" s="2"/>
    </row>
    <row r="21" spans="1:12" x14ac:dyDescent="0.25">
      <c r="A21" s="53" t="s">
        <v>6</v>
      </c>
      <c r="B21" s="55">
        <f>'Voorschoolse opvang'!G24</f>
        <v>0</v>
      </c>
      <c r="C21" s="23">
        <f>'Naschoolse opvang'!I48</f>
        <v>0</v>
      </c>
      <c r="D21" s="82">
        <f>SUM(B21:C21)</f>
        <v>0</v>
      </c>
      <c r="E21" s="26">
        <f>IF(D21&gt;16.9,16.9,D21)</f>
        <v>0</v>
      </c>
      <c r="G21" s="16"/>
      <c r="H21" s="16"/>
      <c r="I21" s="62"/>
      <c r="K21" s="15"/>
      <c r="L21" s="2"/>
    </row>
    <row r="22" spans="1:12" ht="15.75" thickBot="1" x14ac:dyDescent="0.3">
      <c r="A22" s="54" t="s">
        <v>10</v>
      </c>
      <c r="B22" s="56">
        <f>'Voorschoolse opvang'!G25</f>
        <v>0</v>
      </c>
      <c r="C22" s="27">
        <f>'Naschoolse opvang'!I49</f>
        <v>0</v>
      </c>
      <c r="D22" s="83">
        <f>SUM(B22:C22)</f>
        <v>0</v>
      </c>
      <c r="E22" s="77">
        <f>IF(D22&gt;16.9,16.9,D22)</f>
        <v>0</v>
      </c>
      <c r="G22" s="18"/>
      <c r="H22" s="18"/>
      <c r="I22" s="62"/>
      <c r="K22" s="15"/>
      <c r="L22" s="2"/>
    </row>
    <row r="23" spans="1:12" ht="15.75" thickBot="1" x14ac:dyDescent="0.3">
      <c r="A23" s="18"/>
      <c r="B23" s="62"/>
      <c r="C23" s="15"/>
      <c r="D23" s="2"/>
      <c r="L23" s="2"/>
    </row>
    <row r="24" spans="1:12" ht="27.75" customHeight="1" x14ac:dyDescent="0.25">
      <c r="A24" s="37" t="s">
        <v>12</v>
      </c>
      <c r="B24" s="50" t="s">
        <v>39</v>
      </c>
      <c r="C24" s="50" t="s">
        <v>41</v>
      </c>
      <c r="D24" s="52" t="s">
        <v>42</v>
      </c>
      <c r="G24" s="18"/>
      <c r="H24" s="18"/>
      <c r="I24" s="61"/>
      <c r="K24" s="15"/>
      <c r="L24" s="2"/>
    </row>
    <row r="25" spans="1:12" x14ac:dyDescent="0.25">
      <c r="A25" s="53" t="s">
        <v>6</v>
      </c>
      <c r="B25" s="55">
        <f>'Voorschoolse opvang'!G29</f>
        <v>0</v>
      </c>
      <c r="C25" s="23">
        <f>'Naschoolse opvang'!I52</f>
        <v>0</v>
      </c>
      <c r="D25" s="82">
        <f>SUM(B25:C25)</f>
        <v>0</v>
      </c>
      <c r="E25" s="26">
        <f>IF(D25&gt;16.9,16.9,D25)</f>
        <v>0</v>
      </c>
      <c r="L25" s="2"/>
    </row>
    <row r="26" spans="1:12" ht="15" customHeight="1" thickBot="1" x14ac:dyDescent="0.3">
      <c r="A26" s="54" t="s">
        <v>10</v>
      </c>
      <c r="B26" s="56">
        <f>'Voorschoolse opvang'!G30</f>
        <v>0</v>
      </c>
      <c r="C26" s="27">
        <f>'Naschoolse opvang'!I53</f>
        <v>0</v>
      </c>
      <c r="D26" s="83">
        <f>SUM(B26:C26)</f>
        <v>0</v>
      </c>
      <c r="E26" s="77">
        <f>IF(D26&gt;16.9,16.9,D26)</f>
        <v>0</v>
      </c>
      <c r="G26" s="14"/>
      <c r="H26" s="14"/>
      <c r="I26" s="9"/>
      <c r="K26" s="14"/>
      <c r="L26" s="2"/>
    </row>
    <row r="27" spans="1:12" ht="15.75" thickBot="1" x14ac:dyDescent="0.3">
      <c r="A27" s="63"/>
      <c r="B27" s="6"/>
    </row>
    <row r="28" spans="1:12" ht="30" x14ac:dyDescent="0.25">
      <c r="C28" s="85" t="s">
        <v>48</v>
      </c>
      <c r="D28" s="86">
        <f>SUM(E8,E12,E16,E21,E25)</f>
        <v>0</v>
      </c>
      <c r="G28" s="19"/>
      <c r="H28" s="19"/>
      <c r="I28" s="5"/>
    </row>
    <row r="29" spans="1:12" x14ac:dyDescent="0.25">
      <c r="A29" s="64"/>
      <c r="B29" s="5"/>
      <c r="C29" s="87"/>
      <c r="D29" s="88"/>
    </row>
    <row r="30" spans="1:12" ht="30.75" thickBot="1" x14ac:dyDescent="0.3">
      <c r="A30" s="84" t="s">
        <v>49</v>
      </c>
      <c r="B30" s="131">
        <v>0</v>
      </c>
      <c r="C30" s="89" t="s">
        <v>50</v>
      </c>
      <c r="D30" s="90">
        <f>SUM(E9,E13,E17,E22,E26)</f>
        <v>0</v>
      </c>
      <c r="G30" s="19"/>
      <c r="H30" s="19"/>
      <c r="I30" s="5"/>
    </row>
    <row r="31" spans="1:12" ht="15.75" thickBot="1" x14ac:dyDescent="0.3"/>
    <row r="32" spans="1:12" ht="30" x14ac:dyDescent="0.25">
      <c r="C32" s="85" t="s">
        <v>51</v>
      </c>
      <c r="D32" s="86">
        <f>D28*B30</f>
        <v>0</v>
      </c>
    </row>
    <row r="33" spans="3:4" x14ac:dyDescent="0.25">
      <c r="C33" s="87"/>
      <c r="D33" s="88"/>
    </row>
    <row r="34" spans="3:4" ht="30.75" thickBot="1" x14ac:dyDescent="0.3">
      <c r="C34" s="89" t="s">
        <v>52</v>
      </c>
      <c r="D34" s="90">
        <f>D30*B30</f>
        <v>0</v>
      </c>
    </row>
  </sheetData>
  <sheetProtection algorithmName="SHA-512" hashValue="nrEzISYYRb2sm7/mh4gCn+F7hD0RYz6zOXz/eJqs7Bs3p0PoDSpp4W7Kw70bGhcetvZFxigLuPpHgoJQ2RMV1g==" saltValue="PkjaEA8zhEt99JchXghJ4g==" spinCount="100000" sheet="1" objects="1" scenarios="1"/>
  <mergeCells count="1">
    <mergeCell ref="B2:C2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3FC515-0485-4886-9779-292A358E18CB}">
          <x14:formula1>
            <xm:f>Gegevensvalidatie!$F$3:$F$7</xm:f>
          </x14:formula1>
          <xm:sqref>B30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5334-AC99-4779-8EE5-E5A42F5569EA}">
  <dimension ref="B3:K7"/>
  <sheetViews>
    <sheetView workbookViewId="0">
      <selection activeCell="F16" sqref="F16"/>
    </sheetView>
  </sheetViews>
  <sheetFormatPr defaultRowHeight="15" x14ac:dyDescent="0.25"/>
  <cols>
    <col min="1" max="10" width="9.140625" style="70"/>
    <col min="11" max="11" width="12.85546875" style="70" customWidth="1"/>
    <col min="12" max="16384" width="9.140625" style="70"/>
  </cols>
  <sheetData>
    <row r="3" spans="2:11" x14ac:dyDescent="0.25">
      <c r="F3" s="70">
        <v>0</v>
      </c>
    </row>
    <row r="4" spans="2:11" x14ac:dyDescent="0.25">
      <c r="B4" s="132">
        <v>1.5</v>
      </c>
      <c r="F4" s="70">
        <v>1</v>
      </c>
      <c r="I4" s="132">
        <v>3</v>
      </c>
      <c r="K4" s="70" t="s">
        <v>10</v>
      </c>
    </row>
    <row r="5" spans="2:11" x14ac:dyDescent="0.25">
      <c r="B5" s="132">
        <v>0.75</v>
      </c>
      <c r="F5" s="70">
        <v>2</v>
      </c>
      <c r="I5" s="132">
        <v>1.5</v>
      </c>
      <c r="K5" s="70" t="s">
        <v>6</v>
      </c>
    </row>
    <row r="6" spans="2:11" x14ac:dyDescent="0.25">
      <c r="F6" s="70">
        <v>3</v>
      </c>
    </row>
    <row r="7" spans="2:11" x14ac:dyDescent="0.25">
      <c r="F7" s="70">
        <v>4</v>
      </c>
    </row>
  </sheetData>
  <sheetProtection algorithmName="SHA-512" hashValue="myfXoszCQZc+3lnX3uZz/OWWKcgCT8ieSzcTZm0w1f7JZZ1+sG2KKWDECo0+fffV1dY41uKBqeD3sCt82/Z3BQ==" saltValue="ks3pTlj0EjQGy10CLEZWV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0EAF311BDDA14DB6EC8CDFA6C372EF" ma:contentTypeVersion="11" ma:contentTypeDescription="Een nieuw document maken." ma:contentTypeScope="" ma:versionID="542c1dbad10b0a517c94845631338754">
  <xsd:schema xmlns:xsd="http://www.w3.org/2001/XMLSchema" xmlns:xs="http://www.w3.org/2001/XMLSchema" xmlns:p="http://schemas.microsoft.com/office/2006/metadata/properties" xmlns:ns2="7971c098-ce7a-4dcc-a3e7-58fa30c3cd99" xmlns:ns3="8d125fd1-e1b8-480c-b4bb-da0283cdcd75" targetNamespace="http://schemas.microsoft.com/office/2006/metadata/properties" ma:root="true" ma:fieldsID="8bea4917551ea553f89c3e9eb3b64458" ns2:_="" ns3:_="">
    <xsd:import namespace="7971c098-ce7a-4dcc-a3e7-58fa30c3cd99"/>
    <xsd:import namespace="8d125fd1-e1b8-480c-b4bb-da0283cdcd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1c098-ce7a-4dcc-a3e7-58fa30c3c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f29b512-af02-44e5-84d4-b752f5dfd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25fd1-e1b8-480c-b4bb-da0283cdcd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6fd891-4fe7-40cf-b06c-d03c68d2194d}" ma:internalName="TaxCatchAll" ma:showField="CatchAllData" ma:web="8d125fd1-e1b8-480c-b4bb-da0283cdcd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71c098-ce7a-4dcc-a3e7-58fa30c3cd99">
      <Terms xmlns="http://schemas.microsoft.com/office/infopath/2007/PartnerControls"/>
    </lcf76f155ced4ddcb4097134ff3c332f>
    <TaxCatchAll xmlns="8d125fd1-e1b8-480c-b4bb-da0283cdcd75" xsi:nil="true"/>
  </documentManagement>
</p:properties>
</file>

<file path=customXml/itemProps1.xml><?xml version="1.0" encoding="utf-8"?>
<ds:datastoreItem xmlns:ds="http://schemas.openxmlformats.org/officeDocument/2006/customXml" ds:itemID="{637278A9-63AE-42BE-B28F-56150DD5C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71c098-ce7a-4dcc-a3e7-58fa30c3cd99"/>
    <ds:schemaRef ds:uri="8d125fd1-e1b8-480c-b4bb-da0283cdc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F4C411-FB1D-41C4-B54E-9B836166B0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7312CA-7B01-4932-A302-8A95BA02090C}">
  <ds:schemaRefs>
    <ds:schemaRef ds:uri="http://schemas.microsoft.com/office/2006/metadata/properties"/>
    <ds:schemaRef ds:uri="http://schemas.microsoft.com/office/infopath/2007/PartnerControls"/>
    <ds:schemaRef ds:uri="7971c098-ce7a-4dcc-a3e7-58fa30c3cd99"/>
    <ds:schemaRef ds:uri="8d125fd1-e1b8-480c-b4bb-da0283cdcd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Voorschoolse opvang</vt:lpstr>
      <vt:lpstr>Woensdagnamiddag</vt:lpstr>
      <vt:lpstr>Naschoolse opvang</vt:lpstr>
      <vt:lpstr>Totaal per week</vt:lpstr>
      <vt:lpstr>Fiscaal voordeel</vt:lpstr>
      <vt:lpstr>Gegevensvalidatie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Geert Beyens</dc:creator>
  <cp:keywords/>
  <dc:description/>
  <cp:lastModifiedBy>Geert Beyens</cp:lastModifiedBy>
  <cp:revision/>
  <dcterms:created xsi:type="dcterms:W3CDTF">2026-07-09T06:35:08Z</dcterms:created>
  <dcterms:modified xsi:type="dcterms:W3CDTF">2026-07-23T16:31:11Z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0x010100DB0EAF311BDDA14DB6EC8CDFA6C372EF</vt:lpwstr>
  </property>
  <property fmtid="{D5CDD505-2E9C-101B-9397-08002B2CF9AE}" pid="3" name="MediaServiceImageTags">
    <vt:lpwstr/>
  </property>
</Properties>
</file>